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20" yWindow="65216" windowWidth="18920" windowHeight="12200" tabRatio="264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'Tabelle1'!$B$1:$H$194</definedName>
  </definedNames>
  <calcPr fullCalcOnLoad="1"/>
</workbook>
</file>

<file path=xl/sharedStrings.xml><?xml version="1.0" encoding="utf-8"?>
<sst xmlns="http://schemas.openxmlformats.org/spreadsheetml/2006/main" count="339" uniqueCount="175">
  <si>
    <t>Maltodestrine</t>
  </si>
  <si>
    <t>Grano saraceno</t>
  </si>
  <si>
    <t>Tavolette di glucosio</t>
  </si>
  <si>
    <t>Cereali dolci</t>
  </si>
  <si>
    <t>Maltosio</t>
  </si>
  <si>
    <t>Tofu frozen dessert</t>
  </si>
  <si>
    <t>Riso integrale (brown)</t>
  </si>
  <si>
    <t>Yogurt Lip.b; Asp.</t>
  </si>
  <si>
    <t>Cioccolato latte Asp.</t>
  </si>
  <si>
    <t>Spaghetti prot.</t>
  </si>
  <si>
    <t>Yogurt lip.b. frutt.</t>
  </si>
  <si>
    <t>Cioccolato latte s.gluc.</t>
  </si>
  <si>
    <t>Gelato lip.b.</t>
  </si>
  <si>
    <t>IGI</t>
  </si>
  <si>
    <t>IGS</t>
  </si>
  <si>
    <t>Zuppa di lenticchie i.sc.</t>
  </si>
  <si>
    <t>Sciroppo di mais a.frutt.</t>
  </si>
  <si>
    <t>Riso, parboiled, b.amido</t>
  </si>
  <si>
    <t>Riso istantaneo boll. 6 min</t>
  </si>
  <si>
    <t>Patate bianche bollite</t>
  </si>
  <si>
    <t>Pane di frumento s. glutine</t>
  </si>
  <si>
    <t>Farina d'avena galletta</t>
  </si>
  <si>
    <t>Fagioli di soia in scatola</t>
  </si>
  <si>
    <t>Biscotti da té</t>
  </si>
  <si>
    <t>Noccioline</t>
  </si>
  <si>
    <t>Succo di frutta mista</t>
  </si>
  <si>
    <t>Fagioli di soia</t>
  </si>
  <si>
    <t>Popcorn</t>
  </si>
  <si>
    <t>Crusca di riso</t>
  </si>
  <si>
    <t>Muesli</t>
  </si>
  <si>
    <t>Fagioli rossi</t>
  </si>
  <si>
    <t>Mango</t>
  </si>
  <si>
    <t>Ciliege</t>
  </si>
  <si>
    <t>Uva sultanina</t>
  </si>
  <si>
    <t>Fruttosio</t>
  </si>
  <si>
    <t>Piselli secchi</t>
  </si>
  <si>
    <t>Riso integrale</t>
  </si>
  <si>
    <t>Patate novelle</t>
  </si>
  <si>
    <t>Fagioli marroni</t>
  </si>
  <si>
    <t>Riso bianco</t>
  </si>
  <si>
    <t>Pompelmo</t>
  </si>
  <si>
    <t>Riso bianco, alti amidi</t>
  </si>
  <si>
    <t>Lenticchie rosse</t>
  </si>
  <si>
    <t>Pasticcio di carne</t>
  </si>
  <si>
    <t>Pizza al formaggio</t>
  </si>
  <si>
    <t>Latte + 30g di crusca</t>
  </si>
  <si>
    <t>Zuppa di piselli</t>
  </si>
  <si>
    <t>Latte intero</t>
  </si>
  <si>
    <t>Hamburger bun</t>
  </si>
  <si>
    <t>Fagioli secchi comuni</t>
  </si>
  <si>
    <t>Farinata di fiocchi di avena</t>
  </si>
  <si>
    <t>Carne, selvaggina, pesce</t>
  </si>
  <si>
    <t>Salsicce</t>
  </si>
  <si>
    <t>Gelato</t>
  </si>
  <si>
    <t>Lenticchie comuni</t>
  </si>
  <si>
    <t>Barrette di muesli</t>
  </si>
  <si>
    <t>Fagioli</t>
  </si>
  <si>
    <t>Patate confezionate</t>
  </si>
  <si>
    <t>Lenticchie verdi</t>
  </si>
  <si>
    <t>McDonald's Muffins</t>
  </si>
  <si>
    <t>Fagioli Neri</t>
  </si>
  <si>
    <t>Latte di Soya</t>
  </si>
  <si>
    <t>Biscotto di pasta frolla</t>
  </si>
  <si>
    <t>Albicocca</t>
  </si>
  <si>
    <t>Uva passa</t>
  </si>
  <si>
    <t>Piselli bolliti</t>
  </si>
  <si>
    <t>Pane di segale</t>
  </si>
  <si>
    <t>Latte scremato</t>
  </si>
  <si>
    <t>Maccheroni al formaggio</t>
  </si>
  <si>
    <t>Fettuccine</t>
  </si>
  <si>
    <t>Saccarosio/zucchero di canna</t>
  </si>
  <si>
    <t>Timballo</t>
  </si>
  <si>
    <t>Segale</t>
  </si>
  <si>
    <t>Cous-cous</t>
  </si>
  <si>
    <t>Orzo</t>
  </si>
  <si>
    <t>Pane di segale, alte fibre</t>
  </si>
  <si>
    <t>Cocomero</t>
  </si>
  <si>
    <t>Vermicelli</t>
  </si>
  <si>
    <t>Patate al vapore</t>
  </si>
  <si>
    <t>Yogurt standard</t>
  </si>
  <si>
    <t>Cordiale all'arancia</t>
  </si>
  <si>
    <t>Pere fresche</t>
  </si>
  <si>
    <t>Ananas</t>
  </si>
  <si>
    <t>Succo di mela</t>
  </si>
  <si>
    <t>Semolino</t>
  </si>
  <si>
    <t>Spaghetti</t>
  </si>
  <si>
    <t>Gnocchi</t>
  </si>
  <si>
    <t>Mela</t>
  </si>
  <si>
    <t>Cornetti (croissant)</t>
  </si>
  <si>
    <t>Pastina Star</t>
  </si>
  <si>
    <t>Nocciole</t>
  </si>
  <si>
    <t>Polpa di pomodoro</t>
  </si>
  <si>
    <t>Fanta</t>
  </si>
  <si>
    <t>Pane d'orzo</t>
  </si>
  <si>
    <t>Mars barrette</t>
  </si>
  <si>
    <t>Ravioli</t>
  </si>
  <si>
    <t>Pane di frumento, alte fibre</t>
  </si>
  <si>
    <t>Spaghetti cotti per 5 min.</t>
  </si>
  <si>
    <t>Datteri 120</t>
  </si>
  <si>
    <t>Maltosio 110</t>
  </si>
  <si>
    <t>Glucosio 100</t>
  </si>
  <si>
    <t>Pane 75</t>
  </si>
  <si>
    <t>Zucchero 70</t>
  </si>
  <si>
    <t>Risotto 65</t>
  </si>
  <si>
    <t>Frutta 50</t>
  </si>
  <si>
    <t>Pasta 40</t>
  </si>
  <si>
    <t>Fruttosio 23</t>
  </si>
  <si>
    <t>Form., uova, carni 10</t>
  </si>
  <si>
    <t>Burro e oli 5</t>
  </si>
  <si>
    <t>Frittella</t>
  </si>
  <si>
    <t>All-Brain</t>
  </si>
  <si>
    <t>Crema di frumento</t>
  </si>
  <si>
    <t>Pesca fresca</t>
  </si>
  <si>
    <t>Biscotti di frumento</t>
  </si>
  <si>
    <t>Aranicia</t>
  </si>
  <si>
    <t>Purea di patate</t>
  </si>
  <si>
    <t>Pere in scatola</t>
  </si>
  <si>
    <t>Carote</t>
  </si>
  <si>
    <t>Pane bianco di frumento</t>
  </si>
  <si>
    <t>Cappellini</t>
  </si>
  <si>
    <t>Crackers</t>
  </si>
  <si>
    <t>Oli</t>
  </si>
  <si>
    <t>Grassi</t>
  </si>
  <si>
    <t>Pesce, volatili</t>
  </si>
  <si>
    <t>Frutta di mare</t>
  </si>
  <si>
    <t>Uova</t>
  </si>
  <si>
    <t>Noci</t>
  </si>
  <si>
    <t>Verdura, insalata</t>
  </si>
  <si>
    <t>Formaggi duri</t>
  </si>
  <si>
    <t>Indice analitico</t>
  </si>
  <si>
    <t>(indici italiani)</t>
  </si>
  <si>
    <t>Indice glicemico per alimentari</t>
  </si>
  <si>
    <t>(indici standartizzati)</t>
  </si>
  <si>
    <t>Maccheroni</t>
  </si>
  <si>
    <t>Melone</t>
  </si>
  <si>
    <t>Linguine</t>
  </si>
  <si>
    <t>Panino</t>
  </si>
  <si>
    <t>Riso rapido bollito per 1 min.</t>
  </si>
  <si>
    <t>Miele</t>
  </si>
  <si>
    <t>Lattosio</t>
  </si>
  <si>
    <t>Patate bollite schiacciate</t>
  </si>
  <si>
    <t>Pan di Spagna</t>
  </si>
  <si>
    <t>Corn chips</t>
  </si>
  <si>
    <t>Uva</t>
  </si>
  <si>
    <t>Panino ripieno</t>
  </si>
  <si>
    <t>Succo d'ananas</t>
  </si>
  <si>
    <t>Patate fritte</t>
  </si>
  <si>
    <t>Pesche in scatola</t>
  </si>
  <si>
    <t>Zucca</t>
  </si>
  <si>
    <t>Riso parboiled</t>
  </si>
  <si>
    <t>Cialde</t>
  </si>
  <si>
    <t>Piselli verdi</t>
  </si>
  <si>
    <t>Wafers alla vaniglia</t>
  </si>
  <si>
    <t>Riso parboiled, alti amidi</t>
  </si>
  <si>
    <t>Dolcetti di riso</t>
  </si>
  <si>
    <t>Succo di pompelmo</t>
  </si>
  <si>
    <t>Galletta tipo colazione</t>
  </si>
  <si>
    <t>Cioccolato</t>
  </si>
  <si>
    <t>Ciambella salata</t>
  </si>
  <si>
    <t>Patate al microonde</t>
  </si>
  <si>
    <t>Cornflakes</t>
  </si>
  <si>
    <t>Tortellini al formaggio</t>
  </si>
  <si>
    <t>Patate al forno</t>
  </si>
  <si>
    <t>Crusca con uva sultanina</t>
  </si>
  <si>
    <t>Patatine fritte croccanti</t>
  </si>
  <si>
    <t>Succo d'arancia</t>
  </si>
  <si>
    <t>Lenticchie verdi in scatola</t>
  </si>
  <si>
    <t>Riso bianco, basso amido</t>
  </si>
  <si>
    <t>Kiwi</t>
  </si>
  <si>
    <t>Riso soffiato</t>
  </si>
  <si>
    <t>Torta comune</t>
  </si>
  <si>
    <t>Patate dolci</t>
  </si>
  <si>
    <t>Special K Kellog's</t>
  </si>
  <si>
    <t>Glucosio</t>
  </si>
  <si>
    <t>Banana</t>
  </si>
</sst>
</file>

<file path=xl/styles.xml><?xml version="1.0" encoding="utf-8"?>
<styleSheet xmlns="http://schemas.openxmlformats.org/spreadsheetml/2006/main">
  <numFmts count="11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0.000"/>
    <numFmt numFmtId="165" formatCode="0.0"/>
    <numFmt numFmtId="166" formatCode="&quot;Fr &quot;#,##0.00;[Red]&quot;Fr &quot;#,##0.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23"/>
      <name val="Verdana"/>
      <family val="0"/>
    </font>
    <font>
      <sz val="8"/>
      <name val="Verdana"/>
      <family val="0"/>
    </font>
    <font>
      <b/>
      <sz val="10"/>
      <color indexed="9"/>
      <name val="Verdana"/>
      <family val="0"/>
    </font>
    <font>
      <b/>
      <sz val="12"/>
      <color indexed="9"/>
      <name val="Verdana"/>
      <family val="0"/>
    </font>
    <font>
      <sz val="10"/>
      <color indexed="8"/>
      <name val="Verdana"/>
      <family val="0"/>
    </font>
    <font>
      <b/>
      <sz val="14.25"/>
      <name val="Verdana"/>
      <family val="0"/>
    </font>
    <font>
      <b/>
      <sz val="10.25"/>
      <name val="Verdana"/>
      <family val="0"/>
    </font>
    <font>
      <sz val="10.25"/>
      <name val="Verdana"/>
      <family val="0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 style="hair">
        <color indexed="51"/>
      </bottom>
    </border>
    <border>
      <left>
        <color indexed="63"/>
      </left>
      <right>
        <color indexed="63"/>
      </right>
      <top style="hair">
        <color indexed="51"/>
      </top>
      <bottom style="hair">
        <color indexed="51"/>
      </bottom>
    </border>
    <border>
      <left style="double">
        <color indexed="12"/>
      </left>
      <right>
        <color indexed="63"/>
      </right>
      <top style="hair">
        <color indexed="51"/>
      </top>
      <bottom style="hair">
        <color indexed="51"/>
      </bottom>
    </border>
    <border>
      <left>
        <color indexed="63"/>
      </left>
      <right style="double">
        <color indexed="12"/>
      </right>
      <top style="hair">
        <color indexed="51"/>
      </top>
      <bottom style="hair">
        <color indexed="51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hair">
        <color indexed="51"/>
      </bottom>
    </border>
    <border>
      <left>
        <color indexed="63"/>
      </left>
      <right style="double">
        <color indexed="12"/>
      </right>
      <top style="double">
        <color indexed="12"/>
      </top>
      <bottom style="hair">
        <color indexed="51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9" fillId="2" borderId="1" xfId="0" applyFont="1" applyFill="1" applyBorder="1" applyAlignment="1">
      <alignment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/>
    </xf>
    <xf numFmtId="0" fontId="0" fillId="4" borderId="6" xfId="0" applyFill="1" applyBorder="1" applyAlignment="1">
      <alignment/>
    </xf>
    <xf numFmtId="1" fontId="3" fillId="4" borderId="7" xfId="0" applyNumberFormat="1" applyFont="1" applyFill="1" applyBorder="1" applyAlignment="1">
      <alignment horizontal="center"/>
    </xf>
    <xf numFmtId="0" fontId="0" fillId="5" borderId="6" xfId="0" applyFill="1" applyBorder="1" applyAlignment="1">
      <alignment/>
    </xf>
    <xf numFmtId="1" fontId="6" fillId="5" borderId="5" xfId="0" applyNumberFormat="1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0" fillId="6" borderId="6" xfId="0" applyFill="1" applyBorder="1" applyAlignment="1">
      <alignment/>
    </xf>
    <xf numFmtId="1" fontId="6" fillId="6" borderId="5" xfId="0" applyNumberFormat="1" applyFont="1" applyFill="1" applyBorder="1" applyAlignment="1">
      <alignment horizontal="center"/>
    </xf>
    <xf numFmtId="1" fontId="3" fillId="6" borderId="7" xfId="0" applyNumberFormat="1" applyFont="1" applyFill="1" applyBorder="1" applyAlignment="1">
      <alignment horizontal="center"/>
    </xf>
    <xf numFmtId="0" fontId="0" fillId="7" borderId="8" xfId="0" applyFill="1" applyBorder="1" applyAlignment="1">
      <alignment/>
    </xf>
    <xf numFmtId="1" fontId="6" fillId="7" borderId="0" xfId="0" applyNumberFormat="1" applyFont="1" applyFill="1" applyBorder="1" applyAlignment="1">
      <alignment horizontal="right"/>
    </xf>
    <xf numFmtId="1" fontId="3" fillId="7" borderId="0" xfId="0" applyNumberFormat="1" applyFont="1" applyFill="1" applyBorder="1" applyAlignment="1">
      <alignment horizontal="center"/>
    </xf>
    <xf numFmtId="1" fontId="6" fillId="7" borderId="0" xfId="0" applyNumberFormat="1" applyFont="1" applyFill="1" applyBorder="1" applyAlignment="1">
      <alignment horizontal="center"/>
    </xf>
    <xf numFmtId="1" fontId="3" fillId="7" borderId="9" xfId="0" applyNumberFormat="1" applyFont="1" applyFill="1" applyBorder="1" applyAlignment="1">
      <alignment horizontal="center"/>
    </xf>
    <xf numFmtId="0" fontId="0" fillId="7" borderId="10" xfId="0" applyFill="1" applyBorder="1" applyAlignment="1">
      <alignment/>
    </xf>
    <xf numFmtId="1" fontId="6" fillId="7" borderId="11" xfId="0" applyNumberFormat="1" applyFont="1" applyFill="1" applyBorder="1" applyAlignment="1">
      <alignment horizontal="center"/>
    </xf>
    <xf numFmtId="1" fontId="3" fillId="7" borderId="11" xfId="0" applyNumberFormat="1" applyFont="1" applyFill="1" applyBorder="1" applyAlignment="1">
      <alignment horizontal="center"/>
    </xf>
    <xf numFmtId="0" fontId="0" fillId="7" borderId="0" xfId="0" applyFill="1" applyBorder="1" applyAlignment="1">
      <alignment/>
    </xf>
    <xf numFmtId="1" fontId="3" fillId="7" borderId="0" xfId="0" applyNumberFormat="1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1" fontId="6" fillId="3" borderId="4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1" fontId="6" fillId="3" borderId="5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1" fontId="3" fillId="4" borderId="13" xfId="0" applyNumberFormat="1" applyFont="1" applyFill="1" applyBorder="1" applyAlignment="1">
      <alignment horizontal="center"/>
    </xf>
    <xf numFmtId="0" fontId="0" fillId="8" borderId="6" xfId="0" applyFill="1" applyBorder="1" applyAlignment="1">
      <alignment/>
    </xf>
    <xf numFmtId="1" fontId="6" fillId="8" borderId="5" xfId="0" applyNumberFormat="1" applyFont="1" applyFill="1" applyBorder="1" applyAlignment="1">
      <alignment horizontal="center"/>
    </xf>
    <xf numFmtId="1" fontId="3" fillId="8" borderId="7" xfId="0" applyNumberFormat="1" applyFont="1" applyFill="1" applyBorder="1" applyAlignment="1">
      <alignment horizontal="center"/>
    </xf>
    <xf numFmtId="0" fontId="0" fillId="8" borderId="10" xfId="0" applyFill="1" applyBorder="1" applyAlignment="1">
      <alignment/>
    </xf>
    <xf numFmtId="1" fontId="6" fillId="8" borderId="11" xfId="0" applyNumberFormat="1" applyFont="1" applyFill="1" applyBorder="1" applyAlignment="1">
      <alignment horizontal="center"/>
    </xf>
    <xf numFmtId="1" fontId="3" fillId="8" borderId="14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0" fillId="7" borderId="11" xfId="0" applyFill="1" applyBorder="1" applyAlignment="1">
      <alignment/>
    </xf>
    <xf numFmtId="1" fontId="3" fillId="7" borderId="1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Verdana"/>
                <a:ea typeface="Verdana"/>
                <a:cs typeface="Verdana"/>
              </a:rPr>
              <a:t>Indice glicemico per alimenti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Tabelle1!$I$2</c:f>
              <c:strCache>
                <c:ptCount val="1"/>
                <c:pt idx="0">
                  <c:v>Datteri 120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Tabelle1!$J$1:$R$1</c:f>
              <c:numCache/>
            </c:numRef>
          </c:cat>
          <c:val>
            <c:numRef>
              <c:f>Tabelle1!$J$2:$R$2</c:f>
              <c:numCache/>
            </c:numRef>
          </c:val>
          <c:smooth val="1"/>
        </c:ser>
        <c:ser>
          <c:idx val="1"/>
          <c:order val="1"/>
          <c:tx>
            <c:strRef>
              <c:f>Tabelle1!$I$3</c:f>
              <c:strCache>
                <c:ptCount val="1"/>
                <c:pt idx="0">
                  <c:v>Maltosio 110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Tabelle1!$J$1:$R$1</c:f>
              <c:numCache/>
            </c:numRef>
          </c:cat>
          <c:val>
            <c:numRef>
              <c:f>Tabelle1!$J$3:$R$3</c:f>
              <c:numCache/>
            </c:numRef>
          </c:val>
          <c:smooth val="1"/>
        </c:ser>
        <c:ser>
          <c:idx val="2"/>
          <c:order val="2"/>
          <c:tx>
            <c:strRef>
              <c:f>Tabelle1!$I$4</c:f>
              <c:strCache>
                <c:ptCount val="1"/>
                <c:pt idx="0">
                  <c:v>Glucosio 100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Tabelle1!$J$1:$R$1</c:f>
              <c:numCache/>
            </c:numRef>
          </c:cat>
          <c:val>
            <c:numRef>
              <c:f>Tabelle1!$J$4:$R$4</c:f>
              <c:numCache/>
            </c:numRef>
          </c:val>
          <c:smooth val="1"/>
        </c:ser>
        <c:ser>
          <c:idx val="3"/>
          <c:order val="3"/>
          <c:tx>
            <c:strRef>
              <c:f>Tabelle1!$I$5</c:f>
              <c:strCache>
                <c:ptCount val="1"/>
                <c:pt idx="0">
                  <c:v>Pane 75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Tabelle1!$J$1:$R$1</c:f>
              <c:numCache/>
            </c:numRef>
          </c:cat>
          <c:val>
            <c:numRef>
              <c:f>Tabelle1!$J$5:$R$5</c:f>
              <c:numCache/>
            </c:numRef>
          </c:val>
          <c:smooth val="1"/>
        </c:ser>
        <c:ser>
          <c:idx val="4"/>
          <c:order val="4"/>
          <c:tx>
            <c:strRef>
              <c:f>Tabelle1!$I$6</c:f>
              <c:strCache>
                <c:ptCount val="1"/>
                <c:pt idx="0">
                  <c:v>Zucchero 70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Tabelle1!$J$1:$R$1</c:f>
              <c:numCache/>
            </c:numRef>
          </c:cat>
          <c:val>
            <c:numRef>
              <c:f>Tabelle1!$J$6:$R$6</c:f>
              <c:numCache/>
            </c:numRef>
          </c:val>
          <c:smooth val="1"/>
        </c:ser>
        <c:ser>
          <c:idx val="5"/>
          <c:order val="5"/>
          <c:tx>
            <c:strRef>
              <c:f>Tabelle1!$I$7</c:f>
              <c:strCache>
                <c:ptCount val="1"/>
                <c:pt idx="0">
                  <c:v>Risotto 65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Tabelle1!$J$1:$R$1</c:f>
              <c:numCache/>
            </c:numRef>
          </c:cat>
          <c:val>
            <c:numRef>
              <c:f>Tabelle1!$J$7:$R$7</c:f>
              <c:numCache/>
            </c:numRef>
          </c:val>
          <c:smooth val="1"/>
        </c:ser>
        <c:ser>
          <c:idx val="6"/>
          <c:order val="6"/>
          <c:tx>
            <c:strRef>
              <c:f>Tabelle1!$I$8</c:f>
              <c:strCache>
                <c:ptCount val="1"/>
                <c:pt idx="0">
                  <c:v>Frutta 50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Tabelle1!$J$1:$R$1</c:f>
              <c:numCache/>
            </c:numRef>
          </c:cat>
          <c:val>
            <c:numRef>
              <c:f>Tabelle1!$J$8:$R$8</c:f>
              <c:numCache/>
            </c:numRef>
          </c:val>
          <c:smooth val="1"/>
        </c:ser>
        <c:ser>
          <c:idx val="7"/>
          <c:order val="7"/>
          <c:tx>
            <c:strRef>
              <c:f>Tabelle1!$I$9</c:f>
              <c:strCache>
                <c:ptCount val="1"/>
                <c:pt idx="0">
                  <c:v>Pasta 40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Tabelle1!$J$1:$R$1</c:f>
              <c:numCache/>
            </c:numRef>
          </c:cat>
          <c:val>
            <c:numRef>
              <c:f>Tabelle1!$J$9:$R$9</c:f>
              <c:numCache/>
            </c:numRef>
          </c:val>
          <c:smooth val="1"/>
        </c:ser>
        <c:ser>
          <c:idx val="8"/>
          <c:order val="8"/>
          <c:tx>
            <c:strRef>
              <c:f>Tabelle1!$I$10</c:f>
              <c:strCache>
                <c:ptCount val="1"/>
                <c:pt idx="0">
                  <c:v>Fruttosio 23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Tabelle1!$J$1:$R$1</c:f>
              <c:numCache/>
            </c:numRef>
          </c:cat>
          <c:val>
            <c:numRef>
              <c:f>Tabelle1!$J$10:$R$10</c:f>
              <c:numCache/>
            </c:numRef>
          </c:val>
          <c:smooth val="1"/>
        </c:ser>
        <c:ser>
          <c:idx val="9"/>
          <c:order val="9"/>
          <c:tx>
            <c:strRef>
              <c:f>Tabelle1!$I$11</c:f>
              <c:strCache>
                <c:ptCount val="1"/>
                <c:pt idx="0">
                  <c:v>Form., uova, carni 10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Tabelle1!$J$1:$R$1</c:f>
              <c:numCache/>
            </c:numRef>
          </c:cat>
          <c:val>
            <c:numRef>
              <c:f>Tabelle1!$J$11:$R$11</c:f>
              <c:numCache/>
            </c:numRef>
          </c:val>
          <c:smooth val="0"/>
        </c:ser>
        <c:ser>
          <c:idx val="10"/>
          <c:order val="10"/>
          <c:tx>
            <c:strRef>
              <c:f>Tabelle1!$I$12</c:f>
              <c:strCache>
                <c:ptCount val="1"/>
                <c:pt idx="0">
                  <c:v>Burro e oli 5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Tabelle1!$J$1:$R$1</c:f>
              <c:numCache/>
            </c:numRef>
          </c:cat>
          <c:val>
            <c:numRef>
              <c:f>Tabelle1!$J$12:$R$12</c:f>
              <c:numCache/>
            </c:numRef>
          </c:val>
          <c:smooth val="1"/>
        </c:ser>
        <c:axId val="50730896"/>
        <c:axId val="53924881"/>
      </c:lineChart>
      <c:catAx>
        <c:axId val="50730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Tempo dopo un pasto di 100 grammi (ore)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24881"/>
        <c:crosses val="autoZero"/>
        <c:auto val="1"/>
        <c:lblOffset val="100"/>
        <c:noMultiLvlLbl val="0"/>
      </c:catAx>
      <c:valAx>
        <c:axId val="53924881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Glicemia (mmol/l)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308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Verdana"/>
                <a:ea typeface="Verdana"/>
                <a:cs typeface="Verdana"/>
              </a:rPr>
              <a:t>Indice glicemico per alimenti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Tabelle1!$I$2</c:f>
              <c:strCache>
                <c:ptCount val="1"/>
                <c:pt idx="0">
                  <c:v>Datteri 120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Tabelle1!$J$1:$R$1</c:f>
              <c:numCache/>
            </c:numRef>
          </c:cat>
          <c:val>
            <c:numRef>
              <c:f>Tabelle1!$J$2:$R$2</c:f>
              <c:numCache/>
            </c:numRef>
          </c:val>
          <c:smooth val="1"/>
        </c:ser>
        <c:ser>
          <c:idx val="1"/>
          <c:order val="1"/>
          <c:tx>
            <c:strRef>
              <c:f>Tabelle1!$I$3</c:f>
              <c:strCache>
                <c:ptCount val="1"/>
                <c:pt idx="0">
                  <c:v>Maltosio 110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Tabelle1!$J$1:$R$1</c:f>
              <c:numCache/>
            </c:numRef>
          </c:cat>
          <c:val>
            <c:numRef>
              <c:f>Tabelle1!$J$3:$R$3</c:f>
              <c:numCache/>
            </c:numRef>
          </c:val>
          <c:smooth val="1"/>
        </c:ser>
        <c:ser>
          <c:idx val="2"/>
          <c:order val="2"/>
          <c:tx>
            <c:strRef>
              <c:f>Tabelle1!$I$4</c:f>
              <c:strCache>
                <c:ptCount val="1"/>
                <c:pt idx="0">
                  <c:v>Glucosio 100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Tabelle1!$J$1:$R$1</c:f>
              <c:numCache/>
            </c:numRef>
          </c:cat>
          <c:val>
            <c:numRef>
              <c:f>Tabelle1!$J$4:$R$4</c:f>
              <c:numCache/>
            </c:numRef>
          </c:val>
          <c:smooth val="1"/>
        </c:ser>
        <c:ser>
          <c:idx val="3"/>
          <c:order val="3"/>
          <c:tx>
            <c:strRef>
              <c:f>Tabelle1!$I$5</c:f>
              <c:strCache>
                <c:ptCount val="1"/>
                <c:pt idx="0">
                  <c:v>Pane 75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Tabelle1!$J$1:$R$1</c:f>
              <c:numCache/>
            </c:numRef>
          </c:cat>
          <c:val>
            <c:numRef>
              <c:f>Tabelle1!$J$5:$R$5</c:f>
              <c:numCache/>
            </c:numRef>
          </c:val>
          <c:smooth val="1"/>
        </c:ser>
        <c:ser>
          <c:idx val="4"/>
          <c:order val="4"/>
          <c:tx>
            <c:strRef>
              <c:f>Tabelle1!$I$6</c:f>
              <c:strCache>
                <c:ptCount val="1"/>
                <c:pt idx="0">
                  <c:v>Zucchero 70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Tabelle1!$J$1:$R$1</c:f>
              <c:numCache/>
            </c:numRef>
          </c:cat>
          <c:val>
            <c:numRef>
              <c:f>Tabelle1!$J$6:$R$6</c:f>
              <c:numCache/>
            </c:numRef>
          </c:val>
          <c:smooth val="1"/>
        </c:ser>
        <c:ser>
          <c:idx val="5"/>
          <c:order val="5"/>
          <c:tx>
            <c:strRef>
              <c:f>Tabelle1!$I$7</c:f>
              <c:strCache>
                <c:ptCount val="1"/>
                <c:pt idx="0">
                  <c:v>Risotto 65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Tabelle1!$J$1:$R$1</c:f>
              <c:numCache/>
            </c:numRef>
          </c:cat>
          <c:val>
            <c:numRef>
              <c:f>Tabelle1!$J$7:$R$7</c:f>
              <c:numCache/>
            </c:numRef>
          </c:val>
          <c:smooth val="1"/>
        </c:ser>
        <c:ser>
          <c:idx val="6"/>
          <c:order val="6"/>
          <c:tx>
            <c:strRef>
              <c:f>Tabelle1!$I$8</c:f>
              <c:strCache>
                <c:ptCount val="1"/>
                <c:pt idx="0">
                  <c:v>Frutta 50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Tabelle1!$J$1:$R$1</c:f>
              <c:numCache/>
            </c:numRef>
          </c:cat>
          <c:val>
            <c:numRef>
              <c:f>Tabelle1!$J$8:$R$8</c:f>
              <c:numCache/>
            </c:numRef>
          </c:val>
          <c:smooth val="1"/>
        </c:ser>
        <c:ser>
          <c:idx val="7"/>
          <c:order val="7"/>
          <c:tx>
            <c:strRef>
              <c:f>Tabelle1!$I$9</c:f>
              <c:strCache>
                <c:ptCount val="1"/>
                <c:pt idx="0">
                  <c:v>Pasta 40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Tabelle1!$J$1:$R$1</c:f>
              <c:numCache/>
            </c:numRef>
          </c:cat>
          <c:val>
            <c:numRef>
              <c:f>Tabelle1!$J$9:$R$9</c:f>
              <c:numCache/>
            </c:numRef>
          </c:val>
          <c:smooth val="1"/>
        </c:ser>
        <c:ser>
          <c:idx val="8"/>
          <c:order val="8"/>
          <c:tx>
            <c:strRef>
              <c:f>Tabelle1!$I$10</c:f>
              <c:strCache>
                <c:ptCount val="1"/>
                <c:pt idx="0">
                  <c:v>Fruttosio 23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Tabelle1!$J$1:$R$1</c:f>
              <c:numCache/>
            </c:numRef>
          </c:cat>
          <c:val>
            <c:numRef>
              <c:f>Tabelle1!$J$10:$R$10</c:f>
              <c:numCache/>
            </c:numRef>
          </c:val>
          <c:smooth val="1"/>
        </c:ser>
        <c:ser>
          <c:idx val="9"/>
          <c:order val="9"/>
          <c:tx>
            <c:strRef>
              <c:f>Tabelle1!$I$11</c:f>
              <c:strCache>
                <c:ptCount val="1"/>
                <c:pt idx="0">
                  <c:v>Form., uova, carni 10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Tabelle1!$J$1:$R$1</c:f>
              <c:numCache/>
            </c:numRef>
          </c:cat>
          <c:val>
            <c:numRef>
              <c:f>Tabelle1!$J$11:$R$11</c:f>
              <c:numCache/>
            </c:numRef>
          </c:val>
          <c:smooth val="0"/>
        </c:ser>
        <c:ser>
          <c:idx val="10"/>
          <c:order val="10"/>
          <c:tx>
            <c:strRef>
              <c:f>Tabelle1!$I$12</c:f>
              <c:strCache>
                <c:ptCount val="1"/>
                <c:pt idx="0">
                  <c:v>Burro e oli 5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Tabelle1!$J$1:$R$1</c:f>
              <c:numCache/>
            </c:numRef>
          </c:cat>
          <c:val>
            <c:numRef>
              <c:f>Tabelle1!$J$12:$R$12</c:f>
              <c:numCache/>
            </c:numRef>
          </c:val>
          <c:smooth val="1"/>
        </c:ser>
        <c:axId val="15561882"/>
        <c:axId val="5839211"/>
      </c:lineChart>
      <c:catAx>
        <c:axId val="1556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Verdana"/>
                    <a:ea typeface="Verdana"/>
                    <a:cs typeface="Verdana"/>
                  </a:rPr>
                  <a:t>Tempo dopo un pasto di 100 grammi (ore)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9211"/>
        <c:crosses val="autoZero"/>
        <c:auto val="1"/>
        <c:lblOffset val="100"/>
        <c:noMultiLvlLbl val="0"/>
      </c:catAx>
      <c:valAx>
        <c:axId val="5839211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Verdana"/>
                    <a:ea typeface="Verdana"/>
                    <a:cs typeface="Verdana"/>
                  </a:rPr>
                  <a:t>Glicemia (mmol/l)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618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14</xdr:row>
      <xdr:rowOff>28575</xdr:rowOff>
    </xdr:from>
    <xdr:to>
      <xdr:col>18</xdr:col>
      <xdr:colOff>685800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6762750" y="2362200"/>
        <a:ext cx="50101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285750</xdr:colOff>
      <xdr:row>21</xdr:row>
      <xdr:rowOff>0</xdr:rowOff>
    </xdr:from>
    <xdr:ext cx="1581150" cy="352425"/>
    <xdr:sp>
      <xdr:nvSpPr>
        <xdr:cNvPr id="2" name="TextBox 2"/>
        <xdr:cNvSpPr txBox="1">
          <a:spLocks noChangeArrowheads="1"/>
        </xdr:cNvSpPr>
      </xdr:nvSpPr>
      <xdr:spPr>
        <a:xfrm>
          <a:off x="8401050" y="3467100"/>
          <a:ext cx="1581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Verdana"/>
              <a:ea typeface="Verdana"/>
              <a:cs typeface="Verdana"/>
            </a:rPr>
            <a:t>(persone senza disturbi
glicemici)</a:t>
          </a:r>
        </a:p>
      </xdr:txBody>
    </xdr:sp>
    <xdr:clientData/>
  </xdr:oneCellAnchor>
  <xdr:twoCellAnchor>
    <xdr:from>
      <xdr:col>1</xdr:col>
      <xdr:colOff>142875</xdr:colOff>
      <xdr:row>165</xdr:row>
      <xdr:rowOff>9525</xdr:rowOff>
    </xdr:from>
    <xdr:to>
      <xdr:col>7</xdr:col>
      <xdr:colOff>190500</xdr:colOff>
      <xdr:row>191</xdr:row>
      <xdr:rowOff>85725</xdr:rowOff>
    </xdr:to>
    <xdr:graphicFrame>
      <xdr:nvGraphicFramePr>
        <xdr:cNvPr id="3" name="Chart 3"/>
        <xdr:cNvGraphicFramePr/>
      </xdr:nvGraphicFramePr>
      <xdr:xfrm>
        <a:off x="981075" y="26812875"/>
        <a:ext cx="49720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64"/>
  <sheetViews>
    <sheetView tabSelected="1" workbookViewId="0" topLeftCell="A137">
      <selection activeCell="A177" sqref="A177"/>
    </sheetView>
  </sheetViews>
  <sheetFormatPr defaultColWidth="11.00390625" defaultRowHeight="12.75"/>
  <cols>
    <col min="2" max="2" width="24.25390625" style="0" customWidth="1"/>
    <col min="3" max="3" width="4.00390625" style="8" customWidth="1"/>
    <col min="4" max="4" width="5.375" style="1" bestFit="1" customWidth="1"/>
    <col min="5" max="5" width="2.75390625" style="1" customWidth="1"/>
    <col min="6" max="6" width="24.25390625" style="0" customWidth="1"/>
    <col min="7" max="7" width="4.00390625" style="8" customWidth="1"/>
    <col min="8" max="8" width="5.375" style="1" customWidth="1"/>
    <col min="9" max="9" width="20.875" style="46" customWidth="1"/>
    <col min="10" max="10" width="4.625" style="0" bestFit="1" customWidth="1"/>
    <col min="11" max="12" width="5.625" style="0" bestFit="1" customWidth="1"/>
    <col min="13" max="18" width="4.625" style="0" bestFit="1" customWidth="1"/>
    <col min="19" max="19" width="10.75390625" style="49" customWidth="1"/>
    <col min="20" max="20" width="11.00390625" style="48" bestFit="1" customWidth="1"/>
    <col min="21" max="21" width="6.625" style="48" bestFit="1" customWidth="1"/>
    <col min="22" max="22" width="11.00390625" style="48" bestFit="1" customWidth="1"/>
    <col min="23" max="28" width="4.625" style="48" bestFit="1" customWidth="1"/>
  </cols>
  <sheetData>
    <row r="1" spans="2:28" ht="16.5" thickTop="1">
      <c r="B1" s="3" t="s">
        <v>131</v>
      </c>
      <c r="C1" s="7"/>
      <c r="D1" s="4"/>
      <c r="E1" s="4"/>
      <c r="F1" s="43" t="s">
        <v>129</v>
      </c>
      <c r="G1" s="7"/>
      <c r="H1" s="5"/>
      <c r="J1">
        <v>0</v>
      </c>
      <c r="K1">
        <f>J1+0.5</f>
        <v>0.5</v>
      </c>
      <c r="L1">
        <f aca="true" t="shared" si="0" ref="L1:R1">K1+0.5</f>
        <v>1</v>
      </c>
      <c r="M1">
        <f t="shared" si="0"/>
        <v>1.5</v>
      </c>
      <c r="N1">
        <f t="shared" si="0"/>
        <v>2</v>
      </c>
      <c r="O1">
        <f t="shared" si="0"/>
        <v>2.5</v>
      </c>
      <c r="P1">
        <f t="shared" si="0"/>
        <v>3</v>
      </c>
      <c r="Q1">
        <f t="shared" si="0"/>
        <v>3.5</v>
      </c>
      <c r="R1">
        <f t="shared" si="0"/>
        <v>4</v>
      </c>
      <c r="T1">
        <v>0</v>
      </c>
      <c r="U1">
        <f>T1+0.5</f>
        <v>0.5</v>
      </c>
      <c r="V1">
        <f aca="true" t="shared" si="1" ref="V1:AB1">U1+0.5</f>
        <v>1</v>
      </c>
      <c r="W1">
        <f t="shared" si="1"/>
        <v>1.5</v>
      </c>
      <c r="X1">
        <f t="shared" si="1"/>
        <v>2</v>
      </c>
      <c r="Y1">
        <f t="shared" si="1"/>
        <v>2.5</v>
      </c>
      <c r="Z1">
        <f t="shared" si="1"/>
        <v>3</v>
      </c>
      <c r="AA1">
        <f t="shared" si="1"/>
        <v>3.5</v>
      </c>
      <c r="AB1">
        <f t="shared" si="1"/>
        <v>4</v>
      </c>
    </row>
    <row r="2" spans="2:28" ht="12.75">
      <c r="B2" s="19"/>
      <c r="C2" s="20" t="s">
        <v>130</v>
      </c>
      <c r="D2" s="28" t="s">
        <v>132</v>
      </c>
      <c r="E2" s="21"/>
      <c r="F2" s="27"/>
      <c r="G2" s="22"/>
      <c r="H2" s="23"/>
      <c r="I2" s="46" t="s">
        <v>98</v>
      </c>
      <c r="J2" s="48">
        <v>5.5</v>
      </c>
      <c r="K2" s="48">
        <v>10.2</v>
      </c>
      <c r="L2" s="48">
        <v>13.2</v>
      </c>
      <c r="M2" s="48">
        <v>9.6</v>
      </c>
      <c r="N2" s="48">
        <v>5.5</v>
      </c>
      <c r="O2" s="48">
        <v>5.3</v>
      </c>
      <c r="P2" s="48">
        <v>5.5</v>
      </c>
      <c r="Q2" s="48">
        <v>5.3</v>
      </c>
      <c r="R2" s="48">
        <v>5.3</v>
      </c>
      <c r="S2" s="49">
        <v>120</v>
      </c>
      <c r="T2" s="48">
        <v>5.5</v>
      </c>
      <c r="U2" s="48">
        <v>10.2</v>
      </c>
      <c r="V2" s="48">
        <v>13.2</v>
      </c>
      <c r="W2" s="48">
        <v>9.6</v>
      </c>
      <c r="X2" s="48">
        <v>5.5</v>
      </c>
      <c r="Y2" s="48">
        <v>5.3</v>
      </c>
      <c r="Z2" s="48">
        <v>5.5</v>
      </c>
      <c r="AA2" s="48">
        <v>5.3</v>
      </c>
      <c r="AB2" s="48">
        <v>5.3</v>
      </c>
    </row>
    <row r="3" spans="2:28" ht="13.5" thickBot="1">
      <c r="B3" s="24"/>
      <c r="C3" s="25" t="s">
        <v>13</v>
      </c>
      <c r="D3" s="26" t="s">
        <v>14</v>
      </c>
      <c r="E3" s="26"/>
      <c r="F3" s="44"/>
      <c r="G3" s="25" t="s">
        <v>13</v>
      </c>
      <c r="H3" s="45" t="s">
        <v>14</v>
      </c>
      <c r="I3" s="47" t="s">
        <v>99</v>
      </c>
      <c r="J3" s="48">
        <v>5.5</v>
      </c>
      <c r="K3" s="48">
        <v>9.35</v>
      </c>
      <c r="L3" s="48">
        <v>12.1</v>
      </c>
      <c r="M3" s="48">
        <v>8.8</v>
      </c>
      <c r="N3" s="48">
        <v>5.5</v>
      </c>
      <c r="O3" s="48">
        <v>5.3</v>
      </c>
      <c r="P3" s="48">
        <v>5.5</v>
      </c>
      <c r="Q3" s="48">
        <v>5.3</v>
      </c>
      <c r="R3" s="48">
        <v>5.3</v>
      </c>
      <c r="S3" s="49">
        <v>110</v>
      </c>
      <c r="T3" s="48">
        <v>5.5</v>
      </c>
      <c r="U3" s="48">
        <v>9.35</v>
      </c>
      <c r="V3" s="48">
        <v>12.1</v>
      </c>
      <c r="W3" s="48">
        <v>8.8</v>
      </c>
      <c r="X3" s="48">
        <v>5.5</v>
      </c>
      <c r="Y3" s="48">
        <v>5.3</v>
      </c>
      <c r="Z3" s="48">
        <v>5.5</v>
      </c>
      <c r="AA3" s="48">
        <v>5.3</v>
      </c>
      <c r="AB3" s="48">
        <v>5.3</v>
      </c>
    </row>
    <row r="4" spans="2:28" ht="13.5" thickTop="1">
      <c r="B4" s="29" t="s">
        <v>122</v>
      </c>
      <c r="C4" s="30">
        <v>10.958904109589042</v>
      </c>
      <c r="D4" s="31">
        <v>5</v>
      </c>
      <c r="E4" s="6"/>
      <c r="F4" s="35" t="s">
        <v>63</v>
      </c>
      <c r="G4" s="9">
        <v>44</v>
      </c>
      <c r="H4" s="36">
        <f aca="true" t="shared" si="2" ref="H4:H86">G4*0.73</f>
        <v>32.12</v>
      </c>
      <c r="I4" s="46" t="s">
        <v>100</v>
      </c>
      <c r="J4" s="48">
        <v>5.5</v>
      </c>
      <c r="K4" s="48">
        <v>8.5</v>
      </c>
      <c r="L4" s="48">
        <v>11</v>
      </c>
      <c r="M4" s="48">
        <v>8</v>
      </c>
      <c r="N4" s="48">
        <v>6</v>
      </c>
      <c r="O4" s="48">
        <v>5.5</v>
      </c>
      <c r="P4" s="48">
        <v>5.3</v>
      </c>
      <c r="Q4" s="48">
        <v>5.5</v>
      </c>
      <c r="R4" s="48">
        <v>5.3</v>
      </c>
      <c r="S4" s="49">
        <v>100</v>
      </c>
      <c r="T4" s="48">
        <v>5.5</v>
      </c>
      <c r="U4" s="48">
        <v>8.5</v>
      </c>
      <c r="V4" s="48">
        <v>11</v>
      </c>
      <c r="W4" s="48">
        <v>8</v>
      </c>
      <c r="X4" s="48">
        <v>6</v>
      </c>
      <c r="Y4" s="48">
        <v>5.5</v>
      </c>
      <c r="Z4" s="48">
        <v>5.3</v>
      </c>
      <c r="AA4" s="48">
        <v>5.5</v>
      </c>
      <c r="AB4" s="48">
        <v>5.3</v>
      </c>
    </row>
    <row r="5" spans="2:28" ht="12.75">
      <c r="B5" s="32" t="s">
        <v>121</v>
      </c>
      <c r="C5" s="33">
        <v>10.958904109589042</v>
      </c>
      <c r="D5" s="34">
        <v>5</v>
      </c>
      <c r="E5" s="6"/>
      <c r="F5" s="11" t="s">
        <v>110</v>
      </c>
      <c r="G5" s="10">
        <v>60</v>
      </c>
      <c r="H5" s="12">
        <f t="shared" si="2"/>
        <v>43.8</v>
      </c>
      <c r="I5" s="46" t="s">
        <v>101</v>
      </c>
      <c r="J5" s="48">
        <v>5.5</v>
      </c>
      <c r="K5" s="48">
        <v>7.75</v>
      </c>
      <c r="L5" s="48">
        <f>5.5+(0.75*(11-5.5))</f>
        <v>9.625</v>
      </c>
      <c r="M5" s="48">
        <v>9.625</v>
      </c>
      <c r="N5" s="48">
        <v>7.375</v>
      </c>
      <c r="O5" s="48">
        <v>5.875</v>
      </c>
      <c r="P5" s="48">
        <v>5.5</v>
      </c>
      <c r="Q5" s="48">
        <v>5.3</v>
      </c>
      <c r="R5" s="48">
        <v>5.3</v>
      </c>
      <c r="S5" s="49">
        <v>75</v>
      </c>
      <c r="T5" s="48">
        <v>5.5</v>
      </c>
      <c r="U5" s="48">
        <v>7.75</v>
      </c>
      <c r="V5" s="48">
        <f>(U5+W5)/2</f>
        <v>8.6875</v>
      </c>
      <c r="W5" s="48">
        <v>9.625</v>
      </c>
      <c r="X5" s="48">
        <v>7.375</v>
      </c>
      <c r="Y5" s="48">
        <v>5.875</v>
      </c>
      <c r="Z5" s="48">
        <v>5.5</v>
      </c>
      <c r="AA5" s="48">
        <v>5.3</v>
      </c>
      <c r="AB5" s="48">
        <v>5.3</v>
      </c>
    </row>
    <row r="6" spans="2:28" ht="12.75">
      <c r="B6" s="32" t="s">
        <v>128</v>
      </c>
      <c r="C6" s="33">
        <f>D8/0.73</f>
        <v>10.95890410958904</v>
      </c>
      <c r="D6" s="34">
        <v>7</v>
      </c>
      <c r="E6" s="6"/>
      <c r="F6" s="13" t="s">
        <v>82</v>
      </c>
      <c r="G6" s="14">
        <v>94</v>
      </c>
      <c r="H6" s="15">
        <f t="shared" si="2"/>
        <v>68.62</v>
      </c>
      <c r="I6" s="46" t="s">
        <v>102</v>
      </c>
      <c r="J6" s="48">
        <v>5.5</v>
      </c>
      <c r="K6" s="48">
        <v>7.075</v>
      </c>
      <c r="L6" s="48">
        <f>5.5+(0.7*(11-5.5))</f>
        <v>9.35</v>
      </c>
      <c r="M6" s="48">
        <v>8.3875</v>
      </c>
      <c r="N6" s="48">
        <v>6.8125</v>
      </c>
      <c r="O6" s="48">
        <v>5.7625</v>
      </c>
      <c r="P6" s="48">
        <v>5.5</v>
      </c>
      <c r="Q6" s="48">
        <v>5.3</v>
      </c>
      <c r="R6" s="48">
        <v>5.3</v>
      </c>
      <c r="S6" s="49">
        <v>70</v>
      </c>
      <c r="T6" s="48">
        <v>5.5</v>
      </c>
      <c r="U6" s="48">
        <v>7.075</v>
      </c>
      <c r="V6" s="48">
        <f>(U6+W6)/2</f>
        <v>7.731249999999999</v>
      </c>
      <c r="W6" s="48">
        <v>8.3875</v>
      </c>
      <c r="X6" s="48">
        <v>6.8125</v>
      </c>
      <c r="Y6" s="48">
        <v>5.7625</v>
      </c>
      <c r="Z6" s="48">
        <v>5.5</v>
      </c>
      <c r="AA6" s="48">
        <v>5.3</v>
      </c>
      <c r="AB6" s="48">
        <v>5.3</v>
      </c>
    </row>
    <row r="7" spans="2:28" ht="12.75">
      <c r="B7" s="32" t="s">
        <v>127</v>
      </c>
      <c r="C7" s="33">
        <v>10.958904109589042</v>
      </c>
      <c r="D7" s="34">
        <v>7</v>
      </c>
      <c r="E7" s="6"/>
      <c r="F7" s="11" t="s">
        <v>114</v>
      </c>
      <c r="G7" s="10">
        <v>63</v>
      </c>
      <c r="H7" s="12">
        <f t="shared" si="2"/>
        <v>45.99</v>
      </c>
      <c r="I7" s="46" t="s">
        <v>103</v>
      </c>
      <c r="J7" s="48">
        <v>5.5</v>
      </c>
      <c r="K7" s="48">
        <v>6.52375</v>
      </c>
      <c r="L7" s="48">
        <f>(K7+M7)/1.8</f>
        <v>8.665972222222221</v>
      </c>
      <c r="M7" s="48">
        <f>5.5+(0.65*(11-5.5))</f>
        <v>9.075</v>
      </c>
      <c r="N7" s="48">
        <v>6.353125</v>
      </c>
      <c r="O7" s="48">
        <v>5.670625</v>
      </c>
      <c r="P7" s="48">
        <v>5.5</v>
      </c>
      <c r="Q7" s="48">
        <v>5.3</v>
      </c>
      <c r="R7" s="48">
        <v>5.3</v>
      </c>
      <c r="S7" s="49">
        <v>65</v>
      </c>
      <c r="T7" s="48">
        <v>5.5</v>
      </c>
      <c r="U7" s="48">
        <v>6.52375</v>
      </c>
      <c r="V7" s="48">
        <f>(U7+W7)/2</f>
        <v>6.9503125</v>
      </c>
      <c r="W7" s="48">
        <v>7.376875</v>
      </c>
      <c r="X7" s="48">
        <v>6.353125</v>
      </c>
      <c r="Y7" s="48">
        <v>5.670625</v>
      </c>
      <c r="Z7" s="48">
        <v>5.5</v>
      </c>
      <c r="AA7" s="48">
        <v>5.3</v>
      </c>
      <c r="AB7" s="48">
        <v>5.3</v>
      </c>
    </row>
    <row r="8" spans="2:28" ht="12.75">
      <c r="B8" s="32" t="s">
        <v>51</v>
      </c>
      <c r="C8" s="33">
        <f>D8/0.73</f>
        <v>10.95890410958904</v>
      </c>
      <c r="D8" s="34">
        <v>8</v>
      </c>
      <c r="E8" s="6"/>
      <c r="F8" s="13" t="s">
        <v>174</v>
      </c>
      <c r="G8" s="14">
        <v>77</v>
      </c>
      <c r="H8" s="15">
        <f>G8*0.73</f>
        <v>56.21</v>
      </c>
      <c r="I8" s="46" t="s">
        <v>104</v>
      </c>
      <c r="J8" s="48">
        <v>5.5</v>
      </c>
      <c r="K8" s="48">
        <v>6.011875</v>
      </c>
      <c r="L8" s="48">
        <f>K8+((N8-K8)/3)</f>
        <v>6.757916666666667</v>
      </c>
      <c r="M8" s="48">
        <f>K8+((N8-K8)/3*2)</f>
        <v>7.503958333333333</v>
      </c>
      <c r="N8" s="48">
        <f>5.5+(0.5*(11-5.5))</f>
        <v>8.25</v>
      </c>
      <c r="O8" s="48">
        <v>5.9265625</v>
      </c>
      <c r="P8" s="48">
        <v>5.5853125</v>
      </c>
      <c r="Q8" s="48">
        <v>5.5</v>
      </c>
      <c r="R8" s="48">
        <v>5.5</v>
      </c>
      <c r="S8" s="49">
        <v>50</v>
      </c>
      <c r="T8" s="48">
        <v>5.5</v>
      </c>
      <c r="U8" s="48">
        <v>6.011875</v>
      </c>
      <c r="V8" s="48">
        <f>U8+((X8-U8)/3)</f>
        <v>6.1540625</v>
      </c>
      <c r="W8" s="48">
        <f>U8+((X8-U8)/3*2)</f>
        <v>6.29625</v>
      </c>
      <c r="X8" s="48">
        <v>6.4384375</v>
      </c>
      <c r="Y8" s="48">
        <v>5.9265625</v>
      </c>
      <c r="Z8" s="48">
        <v>5.5853125</v>
      </c>
      <c r="AA8" s="48">
        <v>5.5</v>
      </c>
      <c r="AB8" s="48">
        <v>5.5</v>
      </c>
    </row>
    <row r="9" spans="2:28" ht="12.75">
      <c r="B9" s="32" t="s">
        <v>124</v>
      </c>
      <c r="C9" s="33">
        <v>10.958904109589042</v>
      </c>
      <c r="D9" s="34">
        <v>8</v>
      </c>
      <c r="E9" s="6"/>
      <c r="F9" s="13" t="s">
        <v>55</v>
      </c>
      <c r="G9" s="14">
        <v>87</v>
      </c>
      <c r="H9" s="15">
        <f>G9*0.73</f>
        <v>63.51</v>
      </c>
      <c r="I9" s="46" t="s">
        <v>105</v>
      </c>
      <c r="J9" s="48">
        <v>5.5</v>
      </c>
      <c r="K9" s="48">
        <v>5.70475</v>
      </c>
      <c r="L9" s="48">
        <f>K9+((N9-K9)/2.8)</f>
        <v>6.417339285714286</v>
      </c>
      <c r="M9" s="48">
        <f>K9+((N9-K9)/3*2)</f>
        <v>7.034916666666667</v>
      </c>
      <c r="N9" s="48">
        <f>5.5+(0.4*(11-5.5))</f>
        <v>7.7</v>
      </c>
      <c r="O9" s="48">
        <v>5.670625</v>
      </c>
      <c r="P9" s="48">
        <v>5.534125</v>
      </c>
      <c r="Q9" s="48">
        <v>5.5</v>
      </c>
      <c r="R9" s="48">
        <v>5.5</v>
      </c>
      <c r="S9" s="49">
        <v>40</v>
      </c>
      <c r="T9" s="48">
        <v>5.5</v>
      </c>
      <c r="U9" s="48">
        <v>5.70475</v>
      </c>
      <c r="V9" s="48">
        <f>U9+((X9-U9)/3)</f>
        <v>5.7616249999999996</v>
      </c>
      <c r="W9" s="48">
        <f>U9+((X9-U9)/3*2)</f>
        <v>5.8185</v>
      </c>
      <c r="X9" s="48">
        <v>5.875375</v>
      </c>
      <c r="Y9" s="48">
        <v>5.670625</v>
      </c>
      <c r="Z9" s="48">
        <v>5.534125</v>
      </c>
      <c r="AA9" s="48">
        <v>5.5</v>
      </c>
      <c r="AB9" s="48">
        <v>5.5</v>
      </c>
    </row>
    <row r="10" spans="2:28" ht="12.75">
      <c r="B10" s="32" t="s">
        <v>123</v>
      </c>
      <c r="C10" s="33">
        <v>10.958904109589042</v>
      </c>
      <c r="D10" s="34">
        <v>8</v>
      </c>
      <c r="E10" s="6"/>
      <c r="F10" s="13" t="s">
        <v>23</v>
      </c>
      <c r="G10" s="14">
        <v>79</v>
      </c>
      <c r="H10" s="15">
        <f t="shared" si="2"/>
        <v>57.67</v>
      </c>
      <c r="I10" s="46" t="s">
        <v>106</v>
      </c>
      <c r="J10" s="48">
        <v>5.5</v>
      </c>
      <c r="K10" s="48">
        <v>5.5470925</v>
      </c>
      <c r="L10" s="48">
        <f>K10+((N10-K10)/3)</f>
        <v>5.953061666666667</v>
      </c>
      <c r="M10" s="48">
        <f>K10+((N10-K10)/3*2)</f>
        <v>6.359030833333334</v>
      </c>
      <c r="N10" s="48">
        <f>5.5+(0.23*(11-5.5))</f>
        <v>6.765000000000001</v>
      </c>
      <c r="O10" s="48">
        <v>5.53924375</v>
      </c>
      <c r="P10" s="48">
        <v>5.50784875</v>
      </c>
      <c r="Q10" s="48">
        <v>5.5</v>
      </c>
      <c r="R10" s="48">
        <v>5.5</v>
      </c>
      <c r="S10" s="49">
        <v>23</v>
      </c>
      <c r="T10" s="48">
        <v>5.5</v>
      </c>
      <c r="U10" s="48">
        <v>5.5470925</v>
      </c>
      <c r="V10" s="48">
        <f>U10+((X10-U10)/3)</f>
        <v>5.56017375</v>
      </c>
      <c r="W10" s="48">
        <f>U10+((X10-U10)/3*2)</f>
        <v>5.5732550000000005</v>
      </c>
      <c r="X10" s="48">
        <v>5.5863362500000004</v>
      </c>
      <c r="Y10" s="48">
        <v>5.53924375</v>
      </c>
      <c r="Z10" s="48">
        <v>5.50784875</v>
      </c>
      <c r="AA10" s="48">
        <v>5.5</v>
      </c>
      <c r="AB10" s="48">
        <v>5.5</v>
      </c>
    </row>
    <row r="11" spans="2:28" ht="12.75">
      <c r="B11" s="32" t="s">
        <v>125</v>
      </c>
      <c r="C11" s="33">
        <v>10.958904109589042</v>
      </c>
      <c r="D11" s="34">
        <v>8</v>
      </c>
      <c r="E11" s="6"/>
      <c r="F11" s="16" t="s">
        <v>113</v>
      </c>
      <c r="G11" s="17">
        <v>100</v>
      </c>
      <c r="H11" s="18">
        <f t="shared" si="2"/>
        <v>73</v>
      </c>
      <c r="I11" s="46" t="s">
        <v>107</v>
      </c>
      <c r="J11" s="48">
        <v>5.5</v>
      </c>
      <c r="K11" s="48">
        <v>5.50470925</v>
      </c>
      <c r="L11" s="48">
        <f>K11+((N11-K11)/3)</f>
        <v>5.686472833333333</v>
      </c>
      <c r="M11" s="48">
        <f>K11+((N11-K11)/3*2)</f>
        <v>5.868236416666667</v>
      </c>
      <c r="N11" s="48">
        <f>5.5+(0.1*(11-5.5))</f>
        <v>6.05</v>
      </c>
      <c r="O11" s="48">
        <v>5.503924375</v>
      </c>
      <c r="P11" s="48">
        <v>5.500784875</v>
      </c>
      <c r="Q11" s="48">
        <v>5.5</v>
      </c>
      <c r="R11" s="48">
        <v>5.5</v>
      </c>
      <c r="S11" s="49">
        <v>10</v>
      </c>
      <c r="T11" s="48">
        <v>5.5</v>
      </c>
      <c r="U11" s="48">
        <v>5.50470925</v>
      </c>
      <c r="V11" s="48">
        <f>U11+((X11-U11)/3)</f>
        <v>5.506017375</v>
      </c>
      <c r="W11" s="48">
        <f>U11+((X11-U11)/3*2)</f>
        <v>5.5073255</v>
      </c>
      <c r="X11" s="48">
        <v>5.508633625</v>
      </c>
      <c r="Y11" s="48">
        <v>5.503924375</v>
      </c>
      <c r="Z11" s="48">
        <v>5.500784875</v>
      </c>
      <c r="AA11" s="48">
        <v>5.5</v>
      </c>
      <c r="AB11" s="48">
        <v>5.5</v>
      </c>
    </row>
    <row r="12" spans="2:28" ht="12.75">
      <c r="B12" s="32" t="s">
        <v>126</v>
      </c>
      <c r="C12" s="33">
        <v>10.958904109589042</v>
      </c>
      <c r="D12" s="34">
        <v>10</v>
      </c>
      <c r="E12" s="6"/>
      <c r="F12" s="13" t="s">
        <v>62</v>
      </c>
      <c r="G12" s="14">
        <v>91</v>
      </c>
      <c r="H12" s="15">
        <f>G12*0.73</f>
        <v>66.42999999999999</v>
      </c>
      <c r="I12" s="46" t="s">
        <v>108</v>
      </c>
      <c r="J12" s="48">
        <v>5.5</v>
      </c>
      <c r="K12" s="48">
        <v>5.5002354625</v>
      </c>
      <c r="L12" s="48">
        <f>K12+((N12-K12)/3)</f>
        <v>5.50030086875</v>
      </c>
      <c r="M12" s="48">
        <f>K12+((N12-K12)/3*2)</f>
        <v>5.500366275</v>
      </c>
      <c r="N12" s="48">
        <v>5.50043168125</v>
      </c>
      <c r="O12" s="48">
        <f>5.5+(0.05*(11-5.5))</f>
        <v>5.775</v>
      </c>
      <c r="P12" s="48">
        <v>5.50003924375</v>
      </c>
      <c r="Q12" s="48">
        <v>5.5</v>
      </c>
      <c r="R12" s="48">
        <v>5.5</v>
      </c>
      <c r="S12" s="49">
        <v>5</v>
      </c>
      <c r="T12" s="48">
        <v>5.5</v>
      </c>
      <c r="U12" s="48">
        <v>5.5002354625</v>
      </c>
      <c r="V12" s="48">
        <f>U12+((X12-U12)/3)</f>
        <v>5.50030086875</v>
      </c>
      <c r="W12" s="48">
        <f>U12+((X12-U12)/3*2)</f>
        <v>5.500366275</v>
      </c>
      <c r="X12" s="48">
        <v>5.50043168125</v>
      </c>
      <c r="Y12" s="48">
        <v>5.50019621875</v>
      </c>
      <c r="Z12" s="48">
        <v>5.50003924375</v>
      </c>
      <c r="AA12" s="48">
        <v>5.5</v>
      </c>
      <c r="AB12" s="48">
        <v>5.5</v>
      </c>
    </row>
    <row r="13" spans="2:8" ht="12.75">
      <c r="B13" s="11" t="s">
        <v>22</v>
      </c>
      <c r="C13" s="10">
        <v>20</v>
      </c>
      <c r="D13" s="12">
        <f aca="true" t="shared" si="3" ref="D13:D44">C13*0.73</f>
        <v>14.6</v>
      </c>
      <c r="E13" s="6"/>
      <c r="F13" s="11" t="s">
        <v>119</v>
      </c>
      <c r="G13" s="10">
        <v>64</v>
      </c>
      <c r="H13" s="12">
        <f t="shared" si="2"/>
        <v>46.72</v>
      </c>
    </row>
    <row r="14" spans="2:8" ht="12.75">
      <c r="B14" s="11" t="s">
        <v>7</v>
      </c>
      <c r="C14" s="10">
        <v>20</v>
      </c>
      <c r="D14" s="12">
        <f t="shared" si="3"/>
        <v>14.6</v>
      </c>
      <c r="E14" s="6"/>
      <c r="F14" s="32" t="s">
        <v>51</v>
      </c>
      <c r="G14" s="33">
        <f>H14/0.73</f>
        <v>10.95890410958904</v>
      </c>
      <c r="H14" s="34">
        <v>8</v>
      </c>
    </row>
    <row r="15" spans="2:22" ht="12.75">
      <c r="B15" s="11" t="s">
        <v>24</v>
      </c>
      <c r="C15" s="10">
        <v>21</v>
      </c>
      <c r="D15" s="12">
        <f t="shared" si="3"/>
        <v>15.33</v>
      </c>
      <c r="E15" s="6"/>
      <c r="F15" s="16" t="s">
        <v>117</v>
      </c>
      <c r="G15" s="17">
        <v>101</v>
      </c>
      <c r="H15" s="18">
        <f t="shared" si="2"/>
        <v>73.73</v>
      </c>
      <c r="T15" s="50"/>
      <c r="U15" s="50"/>
      <c r="V15" s="50"/>
    </row>
    <row r="16" spans="2:22" ht="12.75">
      <c r="B16" s="11" t="s">
        <v>26</v>
      </c>
      <c r="C16" s="10">
        <v>25</v>
      </c>
      <c r="D16" s="12">
        <f t="shared" si="3"/>
        <v>18.25</v>
      </c>
      <c r="E16" s="6"/>
      <c r="F16" s="13" t="s">
        <v>3</v>
      </c>
      <c r="G16" s="14">
        <v>78</v>
      </c>
      <c r="H16" s="15">
        <f t="shared" si="2"/>
        <v>56.94</v>
      </c>
      <c r="T16" s="50"/>
      <c r="U16" s="50"/>
      <c r="V16" s="50"/>
    </row>
    <row r="17" spans="2:22" ht="12.75">
      <c r="B17" s="11" t="s">
        <v>28</v>
      </c>
      <c r="C17" s="10">
        <v>27</v>
      </c>
      <c r="D17" s="12">
        <f t="shared" si="3"/>
        <v>19.71</v>
      </c>
      <c r="E17" s="6"/>
      <c r="F17" s="16" t="s">
        <v>150</v>
      </c>
      <c r="G17" s="17">
        <v>109</v>
      </c>
      <c r="H17" s="18">
        <f t="shared" si="2"/>
        <v>79.57</v>
      </c>
      <c r="T17" s="50"/>
      <c r="U17" s="50"/>
      <c r="V17" s="50"/>
    </row>
    <row r="18" spans="2:22" ht="12.75">
      <c r="B18" s="11" t="s">
        <v>30</v>
      </c>
      <c r="C18" s="10">
        <v>27</v>
      </c>
      <c r="D18" s="12">
        <f t="shared" si="3"/>
        <v>19.71</v>
      </c>
      <c r="E18" s="6"/>
      <c r="F18" s="16" t="s">
        <v>158</v>
      </c>
      <c r="G18" s="17">
        <v>116</v>
      </c>
      <c r="H18" s="18">
        <f t="shared" si="2"/>
        <v>84.67999999999999</v>
      </c>
      <c r="T18" s="50"/>
      <c r="U18" s="48">
        <f>5.5+(0.75*(11-5.5))</f>
        <v>9.625</v>
      </c>
      <c r="V18" s="50"/>
    </row>
    <row r="19" spans="2:22" ht="12.75">
      <c r="B19" s="11" t="s">
        <v>32</v>
      </c>
      <c r="C19" s="10">
        <v>32</v>
      </c>
      <c r="D19" s="12">
        <f t="shared" si="3"/>
        <v>23.36</v>
      </c>
      <c r="E19" s="6"/>
      <c r="F19" s="11" t="s">
        <v>32</v>
      </c>
      <c r="G19" s="10">
        <v>32</v>
      </c>
      <c r="H19" s="12">
        <f t="shared" si="2"/>
        <v>23.36</v>
      </c>
      <c r="T19" s="50"/>
      <c r="U19" s="50"/>
      <c r="V19" s="50"/>
    </row>
    <row r="20" spans="2:22" ht="12.75">
      <c r="B20" s="11" t="s">
        <v>34</v>
      </c>
      <c r="C20" s="10">
        <v>32</v>
      </c>
      <c r="D20" s="12">
        <f t="shared" si="3"/>
        <v>23.36</v>
      </c>
      <c r="E20" s="6"/>
      <c r="F20" s="13" t="s">
        <v>157</v>
      </c>
      <c r="G20" s="14">
        <v>70</v>
      </c>
      <c r="H20" s="15">
        <f t="shared" si="2"/>
        <v>51.1</v>
      </c>
      <c r="T20" s="50"/>
      <c r="U20" s="50"/>
      <c r="V20" s="50"/>
    </row>
    <row r="21" spans="2:22" ht="12.75">
      <c r="B21" s="11" t="s">
        <v>35</v>
      </c>
      <c r="C21" s="10">
        <v>32</v>
      </c>
      <c r="D21" s="12">
        <f t="shared" si="3"/>
        <v>23.36</v>
      </c>
      <c r="E21" s="6"/>
      <c r="F21" s="11" t="s">
        <v>8</v>
      </c>
      <c r="G21" s="10">
        <v>34</v>
      </c>
      <c r="H21" s="12">
        <f t="shared" si="2"/>
        <v>24.82</v>
      </c>
      <c r="T21" s="50"/>
      <c r="U21" s="50"/>
      <c r="V21" s="50"/>
    </row>
    <row r="22" spans="2:22" ht="12.75">
      <c r="B22" s="11" t="s">
        <v>8</v>
      </c>
      <c r="C22" s="10">
        <v>34</v>
      </c>
      <c r="D22" s="12">
        <f t="shared" si="3"/>
        <v>24.82</v>
      </c>
      <c r="E22" s="6"/>
      <c r="F22" s="11" t="s">
        <v>11</v>
      </c>
      <c r="G22" s="10">
        <v>49</v>
      </c>
      <c r="H22" s="12">
        <f t="shared" si="2"/>
        <v>35.769999999999996</v>
      </c>
      <c r="T22" s="50"/>
      <c r="U22" s="50"/>
      <c r="V22" s="50"/>
    </row>
    <row r="23" spans="2:22" ht="12.75">
      <c r="B23" s="11" t="s">
        <v>38</v>
      </c>
      <c r="C23" s="10">
        <v>34</v>
      </c>
      <c r="D23" s="12">
        <f t="shared" si="3"/>
        <v>24.82</v>
      </c>
      <c r="E23" s="6"/>
      <c r="F23" s="13" t="s">
        <v>76</v>
      </c>
      <c r="G23" s="14">
        <v>93</v>
      </c>
      <c r="H23" s="15">
        <f t="shared" si="2"/>
        <v>67.89</v>
      </c>
      <c r="T23" s="50"/>
      <c r="U23" s="50"/>
      <c r="V23" s="50"/>
    </row>
    <row r="24" spans="2:22" ht="12.75">
      <c r="B24" s="11" t="s">
        <v>42</v>
      </c>
      <c r="C24" s="10">
        <v>36</v>
      </c>
      <c r="D24" s="12">
        <f t="shared" si="3"/>
        <v>26.28</v>
      </c>
      <c r="E24" s="6"/>
      <c r="F24" s="13" t="s">
        <v>80</v>
      </c>
      <c r="G24" s="14">
        <v>94</v>
      </c>
      <c r="H24" s="15">
        <f t="shared" si="2"/>
        <v>68.62</v>
      </c>
      <c r="T24" s="50"/>
      <c r="U24" s="50"/>
      <c r="V24" s="50"/>
    </row>
    <row r="25" spans="2:22" ht="12.75">
      <c r="B25" s="11" t="s">
        <v>40</v>
      </c>
      <c r="C25" s="10">
        <v>36</v>
      </c>
      <c r="D25" s="12">
        <f t="shared" si="3"/>
        <v>26.28</v>
      </c>
      <c r="E25" s="6"/>
      <c r="F25" s="16" t="s">
        <v>142</v>
      </c>
      <c r="G25" s="17">
        <v>105</v>
      </c>
      <c r="H25" s="18">
        <f t="shared" si="2"/>
        <v>76.64999999999999</v>
      </c>
      <c r="T25" s="50"/>
      <c r="U25" s="50"/>
      <c r="V25" s="50"/>
    </row>
    <row r="26" spans="2:22" ht="12.75">
      <c r="B26" s="11" t="s">
        <v>45</v>
      </c>
      <c r="C26" s="10">
        <v>38</v>
      </c>
      <c r="D26" s="12">
        <f t="shared" si="3"/>
        <v>27.74</v>
      </c>
      <c r="E26" s="6"/>
      <c r="F26" s="13" t="s">
        <v>88</v>
      </c>
      <c r="G26" s="14">
        <v>96</v>
      </c>
      <c r="H26" s="15">
        <f t="shared" si="2"/>
        <v>70.08</v>
      </c>
      <c r="T26" s="50"/>
      <c r="U26" s="50"/>
      <c r="V26" s="50"/>
    </row>
    <row r="27" spans="2:22" ht="12.75">
      <c r="B27" s="11" t="s">
        <v>9</v>
      </c>
      <c r="C27" s="10">
        <v>38</v>
      </c>
      <c r="D27" s="12">
        <f t="shared" si="3"/>
        <v>27.74</v>
      </c>
      <c r="E27" s="6"/>
      <c r="F27" s="16" t="s">
        <v>160</v>
      </c>
      <c r="G27" s="17">
        <v>119</v>
      </c>
      <c r="H27" s="18">
        <f t="shared" si="2"/>
        <v>86.87</v>
      </c>
      <c r="T27" s="50"/>
      <c r="U27" s="50"/>
      <c r="V27" s="50"/>
    </row>
    <row r="28" spans="2:22" ht="12.75">
      <c r="B28" s="11" t="s">
        <v>47</v>
      </c>
      <c r="C28" s="10">
        <v>39</v>
      </c>
      <c r="D28" s="12">
        <f t="shared" si="3"/>
        <v>28.47</v>
      </c>
      <c r="E28" s="6"/>
      <c r="F28" s="13" t="s">
        <v>73</v>
      </c>
      <c r="G28" s="14">
        <v>93</v>
      </c>
      <c r="H28" s="15">
        <f t="shared" si="2"/>
        <v>67.89</v>
      </c>
      <c r="T28" s="50"/>
      <c r="U28" s="50"/>
      <c r="V28" s="50"/>
    </row>
    <row r="29" spans="2:22" ht="12.75">
      <c r="B29" s="11" t="s">
        <v>49</v>
      </c>
      <c r="C29" s="10">
        <v>40</v>
      </c>
      <c r="D29" s="12">
        <f t="shared" si="3"/>
        <v>29.2</v>
      </c>
      <c r="E29" s="6"/>
      <c r="F29" s="16" t="s">
        <v>120</v>
      </c>
      <c r="G29" s="17">
        <v>102</v>
      </c>
      <c r="H29" s="18">
        <f t="shared" si="2"/>
        <v>74.46</v>
      </c>
      <c r="T29" s="50"/>
      <c r="U29" s="50"/>
      <c r="V29" s="50"/>
    </row>
    <row r="30" spans="2:22" ht="12.75">
      <c r="B30" s="11" t="s">
        <v>52</v>
      </c>
      <c r="C30" s="10">
        <v>40</v>
      </c>
      <c r="D30" s="12">
        <f t="shared" si="3"/>
        <v>29.2</v>
      </c>
      <c r="E30" s="6"/>
      <c r="F30" s="16" t="s">
        <v>111</v>
      </c>
      <c r="G30" s="17">
        <v>100</v>
      </c>
      <c r="H30" s="18">
        <f t="shared" si="2"/>
        <v>73</v>
      </c>
      <c r="T30" s="50"/>
      <c r="U30" s="50"/>
      <c r="V30" s="50"/>
    </row>
    <row r="31" spans="2:22" ht="12.75">
      <c r="B31" s="11" t="s">
        <v>54</v>
      </c>
      <c r="C31" s="10">
        <v>41</v>
      </c>
      <c r="D31" s="12">
        <f t="shared" si="3"/>
        <v>29.93</v>
      </c>
      <c r="E31" s="6"/>
      <c r="F31" s="13" t="s">
        <v>163</v>
      </c>
      <c r="G31" s="14">
        <v>74</v>
      </c>
      <c r="H31" s="15">
        <f t="shared" si="2"/>
        <v>54.019999999999996</v>
      </c>
      <c r="T31" s="50"/>
      <c r="U31" s="50"/>
      <c r="V31" s="50"/>
    </row>
    <row r="32" spans="2:8" ht="12.75">
      <c r="B32" s="11" t="s">
        <v>56</v>
      </c>
      <c r="C32" s="10">
        <v>42</v>
      </c>
      <c r="D32" s="12">
        <f t="shared" si="3"/>
        <v>30.66</v>
      </c>
      <c r="E32" s="6"/>
      <c r="F32" s="11" t="s">
        <v>28</v>
      </c>
      <c r="G32" s="10">
        <v>27</v>
      </c>
      <c r="H32" s="12">
        <f t="shared" si="2"/>
        <v>19.71</v>
      </c>
    </row>
    <row r="33" spans="2:8" ht="12.75">
      <c r="B33" s="11" t="s">
        <v>58</v>
      </c>
      <c r="C33" s="10">
        <v>42</v>
      </c>
      <c r="D33" s="12">
        <f t="shared" si="3"/>
        <v>30.66</v>
      </c>
      <c r="E33" s="6"/>
      <c r="F33" s="16" t="s">
        <v>154</v>
      </c>
      <c r="G33" s="17">
        <v>110</v>
      </c>
      <c r="H33" s="18">
        <f t="shared" si="2"/>
        <v>80.3</v>
      </c>
    </row>
    <row r="34" spans="2:8" ht="12.75">
      <c r="B34" s="11" t="s">
        <v>60</v>
      </c>
      <c r="C34" s="10">
        <v>43</v>
      </c>
      <c r="D34" s="12">
        <f t="shared" si="3"/>
        <v>31.39</v>
      </c>
      <c r="E34" s="6"/>
      <c r="F34" s="11" t="s">
        <v>56</v>
      </c>
      <c r="G34" s="10">
        <v>42</v>
      </c>
      <c r="H34" s="12">
        <f t="shared" si="2"/>
        <v>30.66</v>
      </c>
    </row>
    <row r="35" spans="2:8" ht="12.75">
      <c r="B35" s="11" t="s">
        <v>61</v>
      </c>
      <c r="C35" s="10">
        <v>43</v>
      </c>
      <c r="D35" s="12">
        <f t="shared" si="3"/>
        <v>31.39</v>
      </c>
      <c r="E35" s="6"/>
      <c r="F35" s="11" t="s">
        <v>26</v>
      </c>
      <c r="G35" s="10">
        <v>25</v>
      </c>
      <c r="H35" s="12">
        <f t="shared" si="2"/>
        <v>18.25</v>
      </c>
    </row>
    <row r="36" spans="2:8" ht="12.75">
      <c r="B36" s="11" t="s">
        <v>63</v>
      </c>
      <c r="C36" s="10">
        <v>44</v>
      </c>
      <c r="D36" s="12">
        <f t="shared" si="3"/>
        <v>32.12</v>
      </c>
      <c r="E36" s="6"/>
      <c r="F36" s="11" t="s">
        <v>22</v>
      </c>
      <c r="G36" s="10">
        <v>20</v>
      </c>
      <c r="H36" s="12">
        <f t="shared" si="2"/>
        <v>14.6</v>
      </c>
    </row>
    <row r="37" spans="2:8" ht="12.75">
      <c r="B37" s="11" t="s">
        <v>65</v>
      </c>
      <c r="C37" s="10">
        <v>45</v>
      </c>
      <c r="D37" s="12">
        <f t="shared" si="3"/>
        <v>32.85</v>
      </c>
      <c r="E37" s="6"/>
      <c r="F37" s="11" t="s">
        <v>38</v>
      </c>
      <c r="G37" s="10">
        <v>34</v>
      </c>
      <c r="H37" s="12">
        <f t="shared" si="2"/>
        <v>24.82</v>
      </c>
    </row>
    <row r="38" spans="2:8" ht="12.75">
      <c r="B38" s="11" t="s">
        <v>69</v>
      </c>
      <c r="C38" s="10">
        <v>46</v>
      </c>
      <c r="D38" s="12">
        <f t="shared" si="3"/>
        <v>33.58</v>
      </c>
      <c r="E38" s="6"/>
      <c r="F38" s="11" t="s">
        <v>60</v>
      </c>
      <c r="G38" s="10">
        <v>43</v>
      </c>
      <c r="H38" s="12">
        <f t="shared" si="2"/>
        <v>31.39</v>
      </c>
    </row>
    <row r="39" spans="2:8" ht="12.75">
      <c r="B39" s="11" t="s">
        <v>67</v>
      </c>
      <c r="C39" s="10">
        <v>46</v>
      </c>
      <c r="D39" s="12">
        <f t="shared" si="3"/>
        <v>33.58</v>
      </c>
      <c r="E39" s="6"/>
      <c r="F39" s="11" t="s">
        <v>30</v>
      </c>
      <c r="G39" s="10">
        <v>27</v>
      </c>
      <c r="H39" s="12">
        <f t="shared" si="2"/>
        <v>19.71</v>
      </c>
    </row>
    <row r="40" spans="2:8" ht="12.75">
      <c r="B40" s="11" t="s">
        <v>10</v>
      </c>
      <c r="C40" s="10">
        <v>47</v>
      </c>
      <c r="D40" s="12">
        <f t="shared" si="3"/>
        <v>34.31</v>
      </c>
      <c r="E40" s="6"/>
      <c r="F40" s="11" t="s">
        <v>49</v>
      </c>
      <c r="G40" s="10">
        <v>40</v>
      </c>
      <c r="H40" s="12">
        <f t="shared" si="2"/>
        <v>29.2</v>
      </c>
    </row>
    <row r="41" spans="2:8" ht="12.75">
      <c r="B41" s="11" t="s">
        <v>72</v>
      </c>
      <c r="C41" s="10">
        <v>48</v>
      </c>
      <c r="D41" s="12">
        <f t="shared" si="3"/>
        <v>35.04</v>
      </c>
      <c r="E41" s="6"/>
      <c r="F41" s="16" t="s">
        <v>92</v>
      </c>
      <c r="G41" s="17">
        <v>97</v>
      </c>
      <c r="H41" s="18">
        <f t="shared" si="2"/>
        <v>70.81</v>
      </c>
    </row>
    <row r="42" spans="2:8" ht="12.75">
      <c r="B42" s="11" t="s">
        <v>11</v>
      </c>
      <c r="C42" s="10">
        <v>49</v>
      </c>
      <c r="D42" s="12">
        <f t="shared" si="3"/>
        <v>35.769999999999996</v>
      </c>
      <c r="E42" s="6"/>
      <c r="F42" s="13" t="s">
        <v>21</v>
      </c>
      <c r="G42" s="14">
        <v>79</v>
      </c>
      <c r="H42" s="15">
        <f>G42*0.73</f>
        <v>57.67</v>
      </c>
    </row>
    <row r="43" spans="2:8" ht="12.75">
      <c r="B43" s="11" t="s">
        <v>74</v>
      </c>
      <c r="C43" s="10">
        <v>49</v>
      </c>
      <c r="D43" s="12">
        <f t="shared" si="3"/>
        <v>35.769999999999996</v>
      </c>
      <c r="E43" s="6"/>
      <c r="F43" s="13" t="s">
        <v>50</v>
      </c>
      <c r="G43" s="14">
        <v>87</v>
      </c>
      <c r="H43" s="15">
        <f t="shared" si="2"/>
        <v>63.51</v>
      </c>
    </row>
    <row r="44" spans="2:8" ht="12.75">
      <c r="B44" s="11" t="s">
        <v>77</v>
      </c>
      <c r="C44" s="10">
        <v>50</v>
      </c>
      <c r="D44" s="12">
        <f t="shared" si="3"/>
        <v>36.5</v>
      </c>
      <c r="E44" s="6"/>
      <c r="F44" s="11" t="s">
        <v>69</v>
      </c>
      <c r="G44" s="10">
        <v>46</v>
      </c>
      <c r="H44" s="12">
        <f t="shared" si="2"/>
        <v>33.58</v>
      </c>
    </row>
    <row r="45" spans="2:8" ht="12.75">
      <c r="B45" s="11" t="s">
        <v>79</v>
      </c>
      <c r="C45" s="10">
        <v>51</v>
      </c>
      <c r="D45" s="12">
        <f aca="true" t="shared" si="4" ref="D45:D67">C45*0.73</f>
        <v>37.23</v>
      </c>
      <c r="E45" s="6"/>
      <c r="F45" s="32" t="s">
        <v>128</v>
      </c>
      <c r="G45" s="33">
        <f>H47/0.73</f>
        <v>10.95890410958904</v>
      </c>
      <c r="H45" s="34">
        <v>7</v>
      </c>
    </row>
    <row r="46" spans="2:8" ht="12.75">
      <c r="B46" s="11" t="s">
        <v>81</v>
      </c>
      <c r="C46" s="10">
        <v>52</v>
      </c>
      <c r="D46" s="12">
        <f t="shared" si="4"/>
        <v>37.96</v>
      </c>
      <c r="E46" s="6"/>
      <c r="F46" s="16" t="s">
        <v>109</v>
      </c>
      <c r="G46" s="17">
        <v>98</v>
      </c>
      <c r="H46" s="18">
        <f t="shared" si="2"/>
        <v>71.53999999999999</v>
      </c>
    </row>
    <row r="47" spans="2:8" ht="12.75">
      <c r="B47" s="11" t="s">
        <v>85</v>
      </c>
      <c r="C47" s="10">
        <v>53</v>
      </c>
      <c r="D47" s="12">
        <f t="shared" si="4"/>
        <v>38.69</v>
      </c>
      <c r="E47" s="6"/>
      <c r="F47" s="32" t="s">
        <v>124</v>
      </c>
      <c r="G47" s="33">
        <v>10.958904109589042</v>
      </c>
      <c r="H47" s="34">
        <v>8</v>
      </c>
    </row>
    <row r="48" spans="2:8" ht="12.75">
      <c r="B48" s="11" t="s">
        <v>83</v>
      </c>
      <c r="C48" s="10">
        <v>53</v>
      </c>
      <c r="D48" s="12">
        <f t="shared" si="4"/>
        <v>38.69</v>
      </c>
      <c r="E48" s="6"/>
      <c r="F48" s="11" t="s">
        <v>34</v>
      </c>
      <c r="G48" s="10">
        <v>32</v>
      </c>
      <c r="H48" s="12">
        <f t="shared" si="2"/>
        <v>23.36</v>
      </c>
    </row>
    <row r="49" spans="2:8" ht="12.75">
      <c r="B49" s="11" t="s">
        <v>87</v>
      </c>
      <c r="C49" s="10">
        <v>54</v>
      </c>
      <c r="D49" s="12">
        <f t="shared" si="4"/>
        <v>39.42</v>
      </c>
      <c r="E49" s="6"/>
      <c r="F49" s="16" t="s">
        <v>156</v>
      </c>
      <c r="G49" s="17">
        <v>113</v>
      </c>
      <c r="H49" s="18">
        <f t="shared" si="2"/>
        <v>82.49</v>
      </c>
    </row>
    <row r="50" spans="2:8" ht="12.75">
      <c r="B50" s="11" t="s">
        <v>89</v>
      </c>
      <c r="C50" s="10">
        <v>54</v>
      </c>
      <c r="D50" s="12">
        <f t="shared" si="4"/>
        <v>39.42</v>
      </c>
      <c r="E50" s="6"/>
      <c r="F50" s="13" t="s">
        <v>53</v>
      </c>
      <c r="G50" s="14">
        <v>87</v>
      </c>
      <c r="H50" s="15">
        <f t="shared" si="2"/>
        <v>63.51</v>
      </c>
    </row>
    <row r="51" spans="2:8" ht="12.75">
      <c r="B51" s="11" t="s">
        <v>91</v>
      </c>
      <c r="C51" s="10">
        <v>54</v>
      </c>
      <c r="D51" s="12">
        <f t="shared" si="4"/>
        <v>39.42</v>
      </c>
      <c r="E51" s="6"/>
      <c r="F51" s="13" t="s">
        <v>12</v>
      </c>
      <c r="G51" s="14">
        <v>71</v>
      </c>
      <c r="H51" s="15">
        <f t="shared" si="2"/>
        <v>51.83</v>
      </c>
    </row>
    <row r="52" spans="2:8" ht="12.75">
      <c r="B52" s="11" t="s">
        <v>93</v>
      </c>
      <c r="C52" s="10">
        <v>55</v>
      </c>
      <c r="D52" s="12">
        <f t="shared" si="4"/>
        <v>40.15</v>
      </c>
      <c r="E52" s="6"/>
      <c r="F52" s="37" t="s">
        <v>173</v>
      </c>
      <c r="G52" s="38">
        <v>137</v>
      </c>
      <c r="H52" s="39">
        <f t="shared" si="2"/>
        <v>100.00999999999999</v>
      </c>
    </row>
    <row r="53" spans="2:8" ht="12.75">
      <c r="B53" s="11" t="s">
        <v>95</v>
      </c>
      <c r="C53" s="10">
        <v>56</v>
      </c>
      <c r="D53" s="12">
        <f t="shared" si="4"/>
        <v>40.879999999999995</v>
      </c>
      <c r="E53" s="6"/>
      <c r="F53" s="13" t="s">
        <v>86</v>
      </c>
      <c r="G53" s="14">
        <v>95</v>
      </c>
      <c r="H53" s="15">
        <f t="shared" si="2"/>
        <v>69.35</v>
      </c>
    </row>
    <row r="54" spans="2:8" ht="12.75">
      <c r="B54" s="11" t="s">
        <v>97</v>
      </c>
      <c r="C54" s="10">
        <v>58</v>
      </c>
      <c r="D54" s="12">
        <f t="shared" si="4"/>
        <v>42.339999999999996</v>
      </c>
      <c r="E54" s="6"/>
      <c r="F54" s="13" t="s">
        <v>1</v>
      </c>
      <c r="G54" s="14">
        <v>78</v>
      </c>
      <c r="H54" s="15">
        <f>G54*0.73</f>
        <v>56.94</v>
      </c>
    </row>
    <row r="55" spans="2:8" ht="12.75">
      <c r="B55" s="11" t="s">
        <v>110</v>
      </c>
      <c r="C55" s="10">
        <v>60</v>
      </c>
      <c r="D55" s="12">
        <f t="shared" si="4"/>
        <v>43.8</v>
      </c>
      <c r="E55" s="6"/>
      <c r="F55" s="32" t="s">
        <v>122</v>
      </c>
      <c r="G55" s="33">
        <v>10.958904109589042</v>
      </c>
      <c r="H55" s="34">
        <v>5</v>
      </c>
    </row>
    <row r="56" spans="2:8" ht="12.75">
      <c r="B56" s="11" t="s">
        <v>112</v>
      </c>
      <c r="C56" s="10">
        <v>60</v>
      </c>
      <c r="D56" s="12">
        <f t="shared" si="4"/>
        <v>43.8</v>
      </c>
      <c r="E56" s="6"/>
      <c r="F56" s="13" t="s">
        <v>48</v>
      </c>
      <c r="G56" s="14">
        <v>87</v>
      </c>
      <c r="H56" s="15">
        <f t="shared" si="2"/>
        <v>63.51</v>
      </c>
    </row>
    <row r="57" spans="2:8" ht="12.75">
      <c r="B57" s="11" t="s">
        <v>114</v>
      </c>
      <c r="C57" s="10">
        <v>63</v>
      </c>
      <c r="D57" s="12">
        <f t="shared" si="4"/>
        <v>45.99</v>
      </c>
      <c r="E57" s="6"/>
      <c r="F57" s="13" t="s">
        <v>168</v>
      </c>
      <c r="G57" s="14">
        <v>75</v>
      </c>
      <c r="H57" s="15">
        <f t="shared" si="2"/>
        <v>54.75</v>
      </c>
    </row>
    <row r="58" spans="2:8" ht="12.75">
      <c r="B58" s="11" t="s">
        <v>116</v>
      </c>
      <c r="C58" s="10">
        <v>63</v>
      </c>
      <c r="D58" s="12">
        <f t="shared" si="4"/>
        <v>45.99</v>
      </c>
      <c r="E58" s="6"/>
      <c r="F58" s="11" t="s">
        <v>45</v>
      </c>
      <c r="G58" s="10">
        <v>38</v>
      </c>
      <c r="H58" s="12">
        <f t="shared" si="2"/>
        <v>27.74</v>
      </c>
    </row>
    <row r="59" spans="2:8" ht="12.75">
      <c r="B59" s="11" t="s">
        <v>15</v>
      </c>
      <c r="C59" s="10">
        <v>63</v>
      </c>
      <c r="D59" s="12">
        <f t="shared" si="4"/>
        <v>45.99</v>
      </c>
      <c r="E59" s="6"/>
      <c r="F59" s="11" t="s">
        <v>61</v>
      </c>
      <c r="G59" s="10">
        <v>43</v>
      </c>
      <c r="H59" s="12">
        <f t="shared" si="2"/>
        <v>31.39</v>
      </c>
    </row>
    <row r="60" spans="2:8" ht="12.75">
      <c r="B60" s="11" t="s">
        <v>119</v>
      </c>
      <c r="C60" s="10">
        <v>64</v>
      </c>
      <c r="D60" s="12">
        <f t="shared" si="4"/>
        <v>46.72</v>
      </c>
      <c r="E60" s="6"/>
      <c r="F60" s="11" t="s">
        <v>47</v>
      </c>
      <c r="G60" s="10">
        <v>39</v>
      </c>
      <c r="H60" s="12">
        <f t="shared" si="2"/>
        <v>28.47</v>
      </c>
    </row>
    <row r="61" spans="2:8" ht="12.75">
      <c r="B61" s="11" t="s">
        <v>133</v>
      </c>
      <c r="C61" s="10">
        <v>64</v>
      </c>
      <c r="D61" s="12">
        <f t="shared" si="4"/>
        <v>46.72</v>
      </c>
      <c r="E61" s="6"/>
      <c r="F61" s="11" t="s">
        <v>67</v>
      </c>
      <c r="G61" s="10">
        <v>46</v>
      </c>
      <c r="H61" s="12">
        <f t="shared" si="2"/>
        <v>33.58</v>
      </c>
    </row>
    <row r="62" spans="2:8" ht="12.75">
      <c r="B62" s="11" t="s">
        <v>139</v>
      </c>
      <c r="C62" s="10">
        <v>65</v>
      </c>
      <c r="D62" s="12">
        <f t="shared" si="4"/>
        <v>47.449999999999996</v>
      </c>
      <c r="E62" s="6"/>
      <c r="F62" s="11" t="s">
        <v>139</v>
      </c>
      <c r="G62" s="10">
        <v>65</v>
      </c>
      <c r="H62" s="12">
        <f t="shared" si="2"/>
        <v>47.449999999999996</v>
      </c>
    </row>
    <row r="63" spans="2:8" ht="12.75">
      <c r="B63" s="11" t="s">
        <v>135</v>
      </c>
      <c r="C63" s="10">
        <v>65</v>
      </c>
      <c r="D63" s="12">
        <f t="shared" si="4"/>
        <v>47.449999999999996</v>
      </c>
      <c r="E63" s="6"/>
      <c r="F63" s="11" t="s">
        <v>54</v>
      </c>
      <c r="G63" s="10">
        <v>41</v>
      </c>
      <c r="H63" s="12">
        <f t="shared" si="2"/>
        <v>29.93</v>
      </c>
    </row>
    <row r="64" spans="2:8" ht="12.75">
      <c r="B64" s="11" t="s">
        <v>137</v>
      </c>
      <c r="C64" s="10">
        <v>65</v>
      </c>
      <c r="D64" s="12">
        <f t="shared" si="4"/>
        <v>47.449999999999996</v>
      </c>
      <c r="E64" s="6"/>
      <c r="F64" s="11" t="s">
        <v>42</v>
      </c>
      <c r="G64" s="10">
        <v>36</v>
      </c>
      <c r="H64" s="12">
        <f t="shared" si="2"/>
        <v>26.28</v>
      </c>
    </row>
    <row r="65" spans="2:8" ht="12.75">
      <c r="B65" s="11" t="s">
        <v>141</v>
      </c>
      <c r="C65" s="10">
        <v>66</v>
      </c>
      <c r="D65" s="12">
        <f t="shared" si="4"/>
        <v>48.18</v>
      </c>
      <c r="E65" s="6"/>
      <c r="F65" s="11" t="s">
        <v>58</v>
      </c>
      <c r="G65" s="10">
        <v>42</v>
      </c>
      <c r="H65" s="12">
        <f t="shared" si="2"/>
        <v>30.66</v>
      </c>
    </row>
    <row r="66" spans="2:8" ht="12.75">
      <c r="B66" s="11" t="s">
        <v>145</v>
      </c>
      <c r="C66" s="10">
        <v>66</v>
      </c>
      <c r="D66" s="12">
        <f t="shared" si="4"/>
        <v>48.18</v>
      </c>
      <c r="E66" s="6"/>
      <c r="F66" s="13" t="s">
        <v>166</v>
      </c>
      <c r="G66" s="14">
        <v>74</v>
      </c>
      <c r="H66" s="15">
        <f t="shared" si="2"/>
        <v>54.019999999999996</v>
      </c>
    </row>
    <row r="67" spans="2:8" ht="12.75">
      <c r="B67" s="11" t="s">
        <v>143</v>
      </c>
      <c r="C67" s="10">
        <v>66</v>
      </c>
      <c r="D67" s="12">
        <f t="shared" si="4"/>
        <v>48.18</v>
      </c>
      <c r="E67" s="6"/>
      <c r="F67" s="11" t="s">
        <v>135</v>
      </c>
      <c r="G67" s="10">
        <v>65</v>
      </c>
      <c r="H67" s="12">
        <f t="shared" si="2"/>
        <v>47.449999999999996</v>
      </c>
    </row>
    <row r="68" spans="2:8" ht="12.75">
      <c r="B68" s="11" t="s">
        <v>147</v>
      </c>
      <c r="C68" s="10">
        <v>67</v>
      </c>
      <c r="D68" s="12">
        <f aca="true" t="shared" si="5" ref="D68:D85">C68*0.73</f>
        <v>48.91</v>
      </c>
      <c r="E68" s="6"/>
      <c r="F68" s="11" t="s">
        <v>133</v>
      </c>
      <c r="G68" s="10">
        <v>64</v>
      </c>
      <c r="H68" s="12">
        <f t="shared" si="2"/>
        <v>46.72</v>
      </c>
    </row>
    <row r="69" spans="2:8" ht="12.75">
      <c r="B69" s="11" t="s">
        <v>151</v>
      </c>
      <c r="C69" s="10">
        <v>68</v>
      </c>
      <c r="D69" s="12">
        <f t="shared" si="5"/>
        <v>49.64</v>
      </c>
      <c r="E69" s="6"/>
      <c r="F69" s="13" t="s">
        <v>68</v>
      </c>
      <c r="G69" s="14">
        <v>92</v>
      </c>
      <c r="H69" s="15">
        <f t="shared" si="2"/>
        <v>67.16</v>
      </c>
    </row>
    <row r="70" spans="2:8" ht="12.75">
      <c r="B70" s="11" t="s">
        <v>149</v>
      </c>
      <c r="C70" s="10">
        <v>68</v>
      </c>
      <c r="D70" s="12">
        <f t="shared" si="5"/>
        <v>49.64</v>
      </c>
      <c r="E70" s="6"/>
      <c r="F70" s="37" t="s">
        <v>0</v>
      </c>
      <c r="G70" s="38">
        <v>137</v>
      </c>
      <c r="H70" s="39">
        <f t="shared" si="2"/>
        <v>100.00999999999999</v>
      </c>
    </row>
    <row r="71" spans="2:8" ht="12.75">
      <c r="B71" s="11" t="s">
        <v>153</v>
      </c>
      <c r="C71" s="10">
        <v>69</v>
      </c>
      <c r="D71" s="12">
        <f t="shared" si="5"/>
        <v>50.37</v>
      </c>
      <c r="E71" s="6"/>
      <c r="F71" s="37" t="s">
        <v>4</v>
      </c>
      <c r="G71" s="38">
        <v>150</v>
      </c>
      <c r="H71" s="39">
        <f t="shared" si="2"/>
        <v>109.5</v>
      </c>
    </row>
    <row r="72" spans="2:8" ht="12.75">
      <c r="B72" s="11" t="s">
        <v>155</v>
      </c>
      <c r="C72" s="10">
        <v>69</v>
      </c>
      <c r="D72" s="12">
        <f t="shared" si="5"/>
        <v>50.37</v>
      </c>
      <c r="E72" s="6"/>
      <c r="F72" s="13" t="s">
        <v>31</v>
      </c>
      <c r="G72" s="14">
        <v>80</v>
      </c>
      <c r="H72" s="15">
        <f t="shared" si="2"/>
        <v>58.4</v>
      </c>
    </row>
    <row r="73" spans="2:8" ht="12.75">
      <c r="B73" s="13" t="s">
        <v>157</v>
      </c>
      <c r="C73" s="14">
        <v>70</v>
      </c>
      <c r="D73" s="15">
        <f t="shared" si="5"/>
        <v>51.1</v>
      </c>
      <c r="E73" s="6"/>
      <c r="F73" s="16" t="s">
        <v>94</v>
      </c>
      <c r="G73" s="17">
        <v>97</v>
      </c>
      <c r="H73" s="18">
        <f t="shared" si="2"/>
        <v>70.81</v>
      </c>
    </row>
    <row r="74" spans="2:8" ht="12.75">
      <c r="B74" s="13" t="s">
        <v>12</v>
      </c>
      <c r="C74" s="14">
        <v>71</v>
      </c>
      <c r="D74" s="15">
        <f t="shared" si="5"/>
        <v>51.83</v>
      </c>
      <c r="E74" s="6"/>
      <c r="F74" s="13" t="s">
        <v>59</v>
      </c>
      <c r="G74" s="14">
        <v>88</v>
      </c>
      <c r="H74" s="15">
        <f>G74*0.73</f>
        <v>64.24</v>
      </c>
    </row>
    <row r="75" spans="2:8" ht="12.75">
      <c r="B75" s="13" t="s">
        <v>66</v>
      </c>
      <c r="C75" s="14">
        <v>71</v>
      </c>
      <c r="D75" s="15">
        <f t="shared" si="5"/>
        <v>51.83</v>
      </c>
      <c r="E75" s="6"/>
      <c r="F75" s="11" t="s">
        <v>87</v>
      </c>
      <c r="G75" s="10">
        <v>54</v>
      </c>
      <c r="H75" s="12">
        <f t="shared" si="2"/>
        <v>39.42</v>
      </c>
    </row>
    <row r="76" spans="2:8" ht="12.75">
      <c r="B76" s="13" t="s">
        <v>161</v>
      </c>
      <c r="C76" s="14">
        <v>71</v>
      </c>
      <c r="D76" s="15">
        <f t="shared" si="5"/>
        <v>51.83</v>
      </c>
      <c r="E76" s="6"/>
      <c r="F76" s="16" t="s">
        <v>134</v>
      </c>
      <c r="G76" s="17">
        <v>103</v>
      </c>
      <c r="H76" s="18">
        <f t="shared" si="2"/>
        <v>75.19</v>
      </c>
    </row>
    <row r="77" spans="2:8" ht="12.75">
      <c r="B77" s="13" t="s">
        <v>163</v>
      </c>
      <c r="C77" s="14">
        <v>74</v>
      </c>
      <c r="D77" s="15">
        <f t="shared" si="5"/>
        <v>54.019999999999996</v>
      </c>
      <c r="E77" s="6"/>
      <c r="F77" s="16" t="s">
        <v>138</v>
      </c>
      <c r="G77" s="17">
        <v>104</v>
      </c>
      <c r="H77" s="18">
        <f aca="true" t="shared" si="6" ref="H77:H85">G77*0.73</f>
        <v>75.92</v>
      </c>
    </row>
    <row r="78" spans="2:8" ht="12.75">
      <c r="B78" s="13" t="s">
        <v>166</v>
      </c>
      <c r="C78" s="14">
        <v>74</v>
      </c>
      <c r="D78" s="15">
        <f t="shared" si="5"/>
        <v>54.019999999999996</v>
      </c>
      <c r="E78" s="6"/>
      <c r="F78" s="13" t="s">
        <v>29</v>
      </c>
      <c r="G78" s="14">
        <v>80</v>
      </c>
      <c r="H78" s="15">
        <f t="shared" si="6"/>
        <v>58.4</v>
      </c>
    </row>
    <row r="79" spans="2:8" ht="12.75">
      <c r="B79" s="13" t="s">
        <v>165</v>
      </c>
      <c r="C79" s="14">
        <v>74</v>
      </c>
      <c r="D79" s="15">
        <f t="shared" si="5"/>
        <v>54.019999999999996</v>
      </c>
      <c r="E79" s="6"/>
      <c r="F79" s="13" t="s">
        <v>90</v>
      </c>
      <c r="G79" s="14">
        <v>96</v>
      </c>
      <c r="H79" s="15">
        <f t="shared" si="6"/>
        <v>70.08</v>
      </c>
    </row>
    <row r="80" spans="2:8" ht="12.75">
      <c r="B80" s="13" t="s">
        <v>168</v>
      </c>
      <c r="C80" s="14">
        <v>75</v>
      </c>
      <c r="D80" s="15">
        <f t="shared" si="5"/>
        <v>54.75</v>
      </c>
      <c r="E80" s="6"/>
      <c r="F80" s="11" t="s">
        <v>24</v>
      </c>
      <c r="G80" s="10">
        <v>21</v>
      </c>
      <c r="H80" s="12">
        <f t="shared" si="6"/>
        <v>15.33</v>
      </c>
    </row>
    <row r="81" spans="2:8" ht="12.75">
      <c r="B81" s="13" t="s">
        <v>174</v>
      </c>
      <c r="C81" s="14">
        <v>77</v>
      </c>
      <c r="D81" s="15">
        <f>C81*0.73</f>
        <v>56.21</v>
      </c>
      <c r="E81" s="6"/>
      <c r="F81" s="32" t="s">
        <v>126</v>
      </c>
      <c r="G81" s="33">
        <v>10.958904109589042</v>
      </c>
      <c r="H81" s="34">
        <v>10</v>
      </c>
    </row>
    <row r="82" spans="2:8" ht="12.75">
      <c r="B82" s="13" t="s">
        <v>171</v>
      </c>
      <c r="C82" s="14">
        <v>77</v>
      </c>
      <c r="D82" s="15">
        <f aca="true" t="shared" si="7" ref="D82:D150">C82*0.73</f>
        <v>56.21</v>
      </c>
      <c r="E82" s="6"/>
      <c r="F82" s="32" t="s">
        <v>121</v>
      </c>
      <c r="G82" s="33">
        <v>10.958904109589042</v>
      </c>
      <c r="H82" s="34">
        <v>5</v>
      </c>
    </row>
    <row r="83" spans="2:8" ht="12.75">
      <c r="B83" s="13" t="s">
        <v>172</v>
      </c>
      <c r="C83" s="14">
        <v>77</v>
      </c>
      <c r="D83" s="15">
        <f t="shared" si="5"/>
        <v>56.21</v>
      </c>
      <c r="E83" s="6"/>
      <c r="F83" s="11" t="s">
        <v>74</v>
      </c>
      <c r="G83" s="10">
        <v>49</v>
      </c>
      <c r="H83" s="12">
        <f t="shared" si="6"/>
        <v>35.769999999999996</v>
      </c>
    </row>
    <row r="84" spans="2:8" ht="12.75">
      <c r="B84" s="13" t="s">
        <v>170</v>
      </c>
      <c r="C84" s="14">
        <v>77</v>
      </c>
      <c r="D84" s="15">
        <f t="shared" si="5"/>
        <v>56.21</v>
      </c>
      <c r="E84" s="6"/>
      <c r="F84" s="11" t="s">
        <v>141</v>
      </c>
      <c r="G84" s="10">
        <v>66</v>
      </c>
      <c r="H84" s="12">
        <f t="shared" si="6"/>
        <v>48.18</v>
      </c>
    </row>
    <row r="85" spans="2:8" ht="12.75">
      <c r="B85" s="13" t="s">
        <v>3</v>
      </c>
      <c r="C85" s="14">
        <v>78</v>
      </c>
      <c r="D85" s="15">
        <f t="shared" si="5"/>
        <v>56.94</v>
      </c>
      <c r="E85" s="6"/>
      <c r="F85" s="16" t="s">
        <v>118</v>
      </c>
      <c r="G85" s="17">
        <v>101</v>
      </c>
      <c r="H85" s="18">
        <f t="shared" si="6"/>
        <v>73.73</v>
      </c>
    </row>
    <row r="86" spans="2:8" ht="12.75">
      <c r="B86" s="13" t="s">
        <v>1</v>
      </c>
      <c r="C86" s="14">
        <v>78</v>
      </c>
      <c r="D86" s="15">
        <f>C86*0.73</f>
        <v>56.94</v>
      </c>
      <c r="E86" s="6"/>
      <c r="F86" s="37" t="s">
        <v>20</v>
      </c>
      <c r="G86" s="38">
        <v>129</v>
      </c>
      <c r="H86" s="39">
        <f t="shared" si="2"/>
        <v>94.17</v>
      </c>
    </row>
    <row r="87" spans="2:8" ht="12.75">
      <c r="B87" s="13" t="s">
        <v>85</v>
      </c>
      <c r="C87" s="14">
        <v>78</v>
      </c>
      <c r="D87" s="15">
        <f t="shared" si="7"/>
        <v>56.94</v>
      </c>
      <c r="E87" s="6"/>
      <c r="F87" s="16" t="s">
        <v>96</v>
      </c>
      <c r="G87" s="17">
        <v>97</v>
      </c>
      <c r="H87" s="18">
        <f aca="true" t="shared" si="8" ref="H87:H145">G87*0.73</f>
        <v>70.81</v>
      </c>
    </row>
    <row r="88" spans="2:8" ht="12.75">
      <c r="B88" s="13" t="s">
        <v>23</v>
      </c>
      <c r="C88" s="14">
        <v>79</v>
      </c>
      <c r="D88" s="15">
        <f t="shared" si="7"/>
        <v>57.67</v>
      </c>
      <c r="E88" s="6"/>
      <c r="F88" s="13" t="s">
        <v>66</v>
      </c>
      <c r="G88" s="14">
        <v>71</v>
      </c>
      <c r="H88" s="15">
        <f t="shared" si="8"/>
        <v>51.83</v>
      </c>
    </row>
    <row r="89" spans="2:8" ht="12.75">
      <c r="B89" s="13" t="s">
        <v>21</v>
      </c>
      <c r="C89" s="14">
        <v>79</v>
      </c>
      <c r="D89" s="15">
        <f>C89*0.73</f>
        <v>57.67</v>
      </c>
      <c r="E89" s="6"/>
      <c r="F89" s="13" t="s">
        <v>66</v>
      </c>
      <c r="G89" s="14">
        <v>92</v>
      </c>
      <c r="H89" s="15">
        <f t="shared" si="8"/>
        <v>67.16</v>
      </c>
    </row>
    <row r="90" spans="2:8" ht="12.75">
      <c r="B90" s="13" t="s">
        <v>27</v>
      </c>
      <c r="C90" s="14">
        <v>79</v>
      </c>
      <c r="D90" s="15">
        <f t="shared" si="7"/>
        <v>57.67</v>
      </c>
      <c r="E90" s="6"/>
      <c r="F90" s="13" t="s">
        <v>75</v>
      </c>
      <c r="G90" s="14">
        <v>93</v>
      </c>
      <c r="H90" s="15">
        <f t="shared" si="8"/>
        <v>67.89</v>
      </c>
    </row>
    <row r="91" spans="2:8" ht="12.75">
      <c r="B91" s="13" t="s">
        <v>6</v>
      </c>
      <c r="C91" s="14">
        <v>79</v>
      </c>
      <c r="D91" s="15">
        <f t="shared" si="7"/>
        <v>57.67</v>
      </c>
      <c r="E91" s="6"/>
      <c r="F91" s="11" t="s">
        <v>93</v>
      </c>
      <c r="G91" s="10">
        <v>55</v>
      </c>
      <c r="H91" s="12">
        <f t="shared" si="8"/>
        <v>40.15</v>
      </c>
    </row>
    <row r="92" spans="2:8" ht="12.75">
      <c r="B92" s="13" t="s">
        <v>25</v>
      </c>
      <c r="C92" s="14">
        <v>79</v>
      </c>
      <c r="D92" s="15">
        <f t="shared" si="7"/>
        <v>57.67</v>
      </c>
      <c r="E92" s="6"/>
      <c r="F92" s="16" t="s">
        <v>136</v>
      </c>
      <c r="G92" s="17">
        <v>104</v>
      </c>
      <c r="H92" s="18">
        <f t="shared" si="8"/>
        <v>75.92</v>
      </c>
    </row>
    <row r="93" spans="2:8" ht="12.75">
      <c r="B93" s="13" t="s">
        <v>31</v>
      </c>
      <c r="C93" s="14">
        <v>80</v>
      </c>
      <c r="D93" s="15">
        <f t="shared" si="7"/>
        <v>58.4</v>
      </c>
      <c r="E93" s="6"/>
      <c r="F93" s="16" t="s">
        <v>144</v>
      </c>
      <c r="G93" s="17">
        <v>106</v>
      </c>
      <c r="H93" s="18">
        <f t="shared" si="8"/>
        <v>77.38</v>
      </c>
    </row>
    <row r="94" spans="2:8" ht="12.75">
      <c r="B94" s="13" t="s">
        <v>29</v>
      </c>
      <c r="C94" s="14">
        <v>80</v>
      </c>
      <c r="D94" s="15">
        <f t="shared" si="7"/>
        <v>58.4</v>
      </c>
      <c r="E94" s="6"/>
      <c r="F94" s="13" t="s">
        <v>43</v>
      </c>
      <c r="G94" s="14">
        <v>84</v>
      </c>
      <c r="H94" s="15">
        <f t="shared" si="8"/>
        <v>61.32</v>
      </c>
    </row>
    <row r="95" spans="2:8" ht="12.75">
      <c r="B95" s="13" t="s">
        <v>19</v>
      </c>
      <c r="C95" s="14">
        <v>80</v>
      </c>
      <c r="D95" s="15">
        <f t="shared" si="7"/>
        <v>58.4</v>
      </c>
      <c r="E95" s="6"/>
      <c r="F95" s="11" t="s">
        <v>89</v>
      </c>
      <c r="G95" s="10">
        <v>54</v>
      </c>
      <c r="H95" s="12">
        <f t="shared" si="8"/>
        <v>39.42</v>
      </c>
    </row>
    <row r="96" spans="2:8" ht="12.75">
      <c r="B96" s="13" t="s">
        <v>33</v>
      </c>
      <c r="C96" s="14">
        <v>80</v>
      </c>
      <c r="D96" s="15">
        <f t="shared" si="7"/>
        <v>58.4</v>
      </c>
      <c r="E96" s="6"/>
      <c r="F96" s="16" t="s">
        <v>162</v>
      </c>
      <c r="G96" s="17">
        <v>121</v>
      </c>
      <c r="H96" s="18">
        <f t="shared" si="8"/>
        <v>88.33</v>
      </c>
    </row>
    <row r="97" spans="2:8" ht="12.75">
      <c r="B97" s="13" t="s">
        <v>37</v>
      </c>
      <c r="C97" s="14">
        <v>81</v>
      </c>
      <c r="D97" s="15">
        <f t="shared" si="7"/>
        <v>59.129999999999995</v>
      </c>
      <c r="E97" s="6"/>
      <c r="F97" s="16" t="s">
        <v>159</v>
      </c>
      <c r="G97" s="17">
        <v>117</v>
      </c>
      <c r="H97" s="18">
        <f t="shared" si="8"/>
        <v>85.41</v>
      </c>
    </row>
    <row r="98" spans="2:8" ht="12.75">
      <c r="B98" s="13" t="s">
        <v>36</v>
      </c>
      <c r="C98" s="14">
        <v>81</v>
      </c>
      <c r="D98" s="15">
        <f t="shared" si="7"/>
        <v>59.129999999999995</v>
      </c>
      <c r="E98" s="6"/>
      <c r="F98" s="13" t="s">
        <v>78</v>
      </c>
      <c r="G98" s="14">
        <v>93</v>
      </c>
      <c r="H98" s="15">
        <f t="shared" si="8"/>
        <v>67.89</v>
      </c>
    </row>
    <row r="99" spans="2:8" ht="12.75">
      <c r="B99" s="13" t="s">
        <v>39</v>
      </c>
      <c r="C99" s="14">
        <v>83</v>
      </c>
      <c r="D99" s="15">
        <f t="shared" si="7"/>
        <v>60.589999999999996</v>
      </c>
      <c r="E99" s="6"/>
      <c r="F99" s="13" t="s">
        <v>19</v>
      </c>
      <c r="G99" s="14">
        <v>80</v>
      </c>
      <c r="H99" s="15">
        <f t="shared" si="8"/>
        <v>58.4</v>
      </c>
    </row>
    <row r="100" spans="2:8" ht="12.75">
      <c r="B100" s="13" t="s">
        <v>41</v>
      </c>
      <c r="C100" s="14">
        <v>83</v>
      </c>
      <c r="D100" s="15">
        <f t="shared" si="7"/>
        <v>60.589999999999996</v>
      </c>
      <c r="E100" s="6"/>
      <c r="F100" s="16" t="s">
        <v>140</v>
      </c>
      <c r="G100" s="17">
        <v>104</v>
      </c>
      <c r="H100" s="18">
        <f t="shared" si="8"/>
        <v>75.92</v>
      </c>
    </row>
    <row r="101" spans="2:8" ht="12.75">
      <c r="B101" s="13" t="s">
        <v>43</v>
      </c>
      <c r="C101" s="14">
        <v>84</v>
      </c>
      <c r="D101" s="15">
        <f t="shared" si="7"/>
        <v>61.32</v>
      </c>
      <c r="E101" s="6"/>
      <c r="F101" s="13" t="s">
        <v>57</v>
      </c>
      <c r="G101" s="14">
        <v>87</v>
      </c>
      <c r="H101" s="15">
        <f t="shared" si="8"/>
        <v>63.51</v>
      </c>
    </row>
    <row r="102" spans="2:8" ht="12.75">
      <c r="B102" s="13" t="s">
        <v>44</v>
      </c>
      <c r="C102" s="14">
        <v>86</v>
      </c>
      <c r="D102" s="15">
        <f t="shared" si="7"/>
        <v>62.78</v>
      </c>
      <c r="E102" s="6"/>
      <c r="F102" s="13" t="s">
        <v>171</v>
      </c>
      <c r="G102" s="14">
        <v>77</v>
      </c>
      <c r="H102" s="15">
        <f t="shared" si="8"/>
        <v>56.21</v>
      </c>
    </row>
    <row r="103" spans="2:8" ht="12.75">
      <c r="B103" s="13" t="s">
        <v>46</v>
      </c>
      <c r="C103" s="14">
        <v>86</v>
      </c>
      <c r="D103" s="15">
        <f t="shared" si="7"/>
        <v>62.78</v>
      </c>
      <c r="E103" s="6"/>
      <c r="F103" s="16" t="s">
        <v>146</v>
      </c>
      <c r="G103" s="17">
        <v>107</v>
      </c>
      <c r="H103" s="18">
        <f t="shared" si="8"/>
        <v>78.11</v>
      </c>
    </row>
    <row r="104" spans="2:8" ht="12.75">
      <c r="B104" s="13" t="s">
        <v>55</v>
      </c>
      <c r="C104" s="14">
        <v>87</v>
      </c>
      <c r="D104" s="15">
        <f t="shared" si="7"/>
        <v>63.51</v>
      </c>
      <c r="E104" s="6"/>
      <c r="F104" s="13" t="s">
        <v>37</v>
      </c>
      <c r="G104" s="14">
        <v>81</v>
      </c>
      <c r="H104" s="15">
        <f t="shared" si="8"/>
        <v>59.129999999999995</v>
      </c>
    </row>
    <row r="105" spans="2:8" ht="12.75">
      <c r="B105" s="13" t="s">
        <v>50</v>
      </c>
      <c r="C105" s="14">
        <v>87</v>
      </c>
      <c r="D105" s="15">
        <f t="shared" si="7"/>
        <v>63.51</v>
      </c>
      <c r="E105" s="6"/>
      <c r="F105" s="37" t="s">
        <v>164</v>
      </c>
      <c r="G105" s="38">
        <v>124</v>
      </c>
      <c r="H105" s="39">
        <f t="shared" si="8"/>
        <v>90.52</v>
      </c>
    </row>
    <row r="106" spans="2:8" ht="12.75">
      <c r="B106" s="13" t="s">
        <v>53</v>
      </c>
      <c r="C106" s="14">
        <v>87</v>
      </c>
      <c r="D106" s="15">
        <f t="shared" si="7"/>
        <v>63.51</v>
      </c>
      <c r="E106" s="6"/>
      <c r="F106" s="11" t="s">
        <v>81</v>
      </c>
      <c r="G106" s="10">
        <v>52</v>
      </c>
      <c r="H106" s="12">
        <f t="shared" si="8"/>
        <v>37.96</v>
      </c>
    </row>
    <row r="107" spans="2:8" ht="12.75">
      <c r="B107" s="13" t="s">
        <v>48</v>
      </c>
      <c r="C107" s="14">
        <v>87</v>
      </c>
      <c r="D107" s="15">
        <f t="shared" si="7"/>
        <v>63.51</v>
      </c>
      <c r="E107" s="6"/>
      <c r="F107" s="11" t="s">
        <v>116</v>
      </c>
      <c r="G107" s="10">
        <v>63</v>
      </c>
      <c r="H107" s="12">
        <f t="shared" si="8"/>
        <v>45.99</v>
      </c>
    </row>
    <row r="108" spans="2:8" ht="12.75">
      <c r="B108" s="13" t="s">
        <v>57</v>
      </c>
      <c r="C108" s="14">
        <v>87</v>
      </c>
      <c r="D108" s="15">
        <f t="shared" si="7"/>
        <v>63.51</v>
      </c>
      <c r="E108" s="6"/>
      <c r="F108" s="11" t="s">
        <v>112</v>
      </c>
      <c r="G108" s="10">
        <v>60</v>
      </c>
      <c r="H108" s="12">
        <f t="shared" si="8"/>
        <v>43.8</v>
      </c>
    </row>
    <row r="109" spans="2:8" ht="12.75">
      <c r="B109" s="13" t="s">
        <v>59</v>
      </c>
      <c r="C109" s="14">
        <v>88</v>
      </c>
      <c r="D109" s="15">
        <f>C109*0.73</f>
        <v>64.24</v>
      </c>
      <c r="E109" s="6"/>
      <c r="F109" s="32" t="s">
        <v>123</v>
      </c>
      <c r="G109" s="33">
        <v>10.958904109589042</v>
      </c>
      <c r="H109" s="34">
        <v>8</v>
      </c>
    </row>
    <row r="110" spans="2:8" ht="12.75">
      <c r="B110" s="13" t="s">
        <v>16</v>
      </c>
      <c r="C110" s="14">
        <v>89</v>
      </c>
      <c r="D110" s="15">
        <f t="shared" si="7"/>
        <v>64.97</v>
      </c>
      <c r="E110" s="6"/>
      <c r="F110" s="11" t="s">
        <v>147</v>
      </c>
      <c r="G110" s="10">
        <v>67</v>
      </c>
      <c r="H110" s="12">
        <f t="shared" si="8"/>
        <v>48.91</v>
      </c>
    </row>
    <row r="111" spans="2:8" ht="12.75">
      <c r="B111" s="13" t="s">
        <v>62</v>
      </c>
      <c r="C111" s="14">
        <v>91</v>
      </c>
      <c r="D111" s="15">
        <f t="shared" si="7"/>
        <v>66.42999999999999</v>
      </c>
      <c r="E111" s="6"/>
      <c r="F111" s="11" t="s">
        <v>65</v>
      </c>
      <c r="G111" s="10">
        <v>45</v>
      </c>
      <c r="H111" s="12">
        <f t="shared" si="8"/>
        <v>32.85</v>
      </c>
    </row>
    <row r="112" spans="2:8" ht="12.75">
      <c r="B112" s="13" t="s">
        <v>64</v>
      </c>
      <c r="C112" s="14">
        <v>91</v>
      </c>
      <c r="D112" s="15">
        <f t="shared" si="7"/>
        <v>66.42999999999999</v>
      </c>
      <c r="E112" s="6"/>
      <c r="F112" s="11" t="s">
        <v>35</v>
      </c>
      <c r="G112" s="10">
        <v>32</v>
      </c>
      <c r="H112" s="12">
        <f t="shared" si="8"/>
        <v>23.36</v>
      </c>
    </row>
    <row r="113" spans="2:8" ht="12.75">
      <c r="B113" s="13" t="s">
        <v>68</v>
      </c>
      <c r="C113" s="14">
        <v>92</v>
      </c>
      <c r="D113" s="15">
        <f t="shared" si="7"/>
        <v>67.16</v>
      </c>
      <c r="E113" s="6"/>
      <c r="F113" s="11" t="s">
        <v>151</v>
      </c>
      <c r="G113" s="10">
        <v>68</v>
      </c>
      <c r="H113" s="12">
        <f t="shared" si="8"/>
        <v>49.64</v>
      </c>
    </row>
    <row r="114" spans="2:8" ht="12.75">
      <c r="B114" s="13" t="s">
        <v>66</v>
      </c>
      <c r="C114" s="14">
        <v>92</v>
      </c>
      <c r="D114" s="15">
        <f t="shared" si="7"/>
        <v>67.16</v>
      </c>
      <c r="E114" s="6"/>
      <c r="F114" s="13" t="s">
        <v>44</v>
      </c>
      <c r="G114" s="14">
        <v>86</v>
      </c>
      <c r="H114" s="15">
        <f t="shared" si="8"/>
        <v>62.78</v>
      </c>
    </row>
    <row r="115" spans="2:8" ht="12.75">
      <c r="B115" s="13" t="s">
        <v>70</v>
      </c>
      <c r="C115" s="14">
        <v>92</v>
      </c>
      <c r="D115" s="15">
        <f t="shared" si="7"/>
        <v>67.16</v>
      </c>
      <c r="E115" s="6"/>
      <c r="F115" s="11" t="s">
        <v>91</v>
      </c>
      <c r="G115" s="10">
        <v>54</v>
      </c>
      <c r="H115" s="12">
        <f t="shared" si="8"/>
        <v>39.42</v>
      </c>
    </row>
    <row r="116" spans="2:8" ht="12.75">
      <c r="B116" s="13" t="s">
        <v>76</v>
      </c>
      <c r="C116" s="14">
        <v>93</v>
      </c>
      <c r="D116" s="15">
        <f t="shared" si="7"/>
        <v>67.89</v>
      </c>
      <c r="E116" s="6"/>
      <c r="F116" s="11" t="s">
        <v>40</v>
      </c>
      <c r="G116" s="10">
        <v>36</v>
      </c>
      <c r="H116" s="12">
        <f t="shared" si="8"/>
        <v>26.28</v>
      </c>
    </row>
    <row r="117" spans="2:8" ht="12.75">
      <c r="B117" s="13" t="s">
        <v>73</v>
      </c>
      <c r="C117" s="14">
        <v>93</v>
      </c>
      <c r="D117" s="15">
        <f t="shared" si="7"/>
        <v>67.89</v>
      </c>
      <c r="E117" s="6"/>
      <c r="F117" s="13" t="s">
        <v>27</v>
      </c>
      <c r="G117" s="14">
        <v>79</v>
      </c>
      <c r="H117" s="15">
        <f t="shared" si="8"/>
        <v>57.67</v>
      </c>
    </row>
    <row r="118" spans="2:8" ht="12.75">
      <c r="B118" s="13" t="s">
        <v>75</v>
      </c>
      <c r="C118" s="14">
        <v>93</v>
      </c>
      <c r="D118" s="15">
        <f t="shared" si="7"/>
        <v>67.89</v>
      </c>
      <c r="E118" s="6"/>
      <c r="F118" s="16" t="s">
        <v>115</v>
      </c>
      <c r="G118" s="17">
        <v>100</v>
      </c>
      <c r="H118" s="18">
        <f t="shared" si="8"/>
        <v>73</v>
      </c>
    </row>
    <row r="119" spans="2:8" ht="12.75">
      <c r="B119" s="13" t="s">
        <v>78</v>
      </c>
      <c r="C119" s="14">
        <v>93</v>
      </c>
      <c r="D119" s="15">
        <f t="shared" si="7"/>
        <v>67.89</v>
      </c>
      <c r="E119" s="6"/>
      <c r="F119" s="11" t="s">
        <v>95</v>
      </c>
      <c r="G119" s="10">
        <v>56</v>
      </c>
      <c r="H119" s="12">
        <f t="shared" si="8"/>
        <v>40.879999999999995</v>
      </c>
    </row>
    <row r="120" spans="2:8" ht="12.75">
      <c r="B120" s="13" t="s">
        <v>71</v>
      </c>
      <c r="C120" s="14">
        <v>93</v>
      </c>
      <c r="D120" s="15">
        <f t="shared" si="7"/>
        <v>67.89</v>
      </c>
      <c r="E120" s="6"/>
      <c r="F120" s="13" t="s">
        <v>39</v>
      </c>
      <c r="G120" s="14">
        <v>83</v>
      </c>
      <c r="H120" s="15">
        <f t="shared" si="8"/>
        <v>60.589999999999996</v>
      </c>
    </row>
    <row r="121" spans="2:8" ht="12.75">
      <c r="B121" s="13" t="s">
        <v>82</v>
      </c>
      <c r="C121" s="14">
        <v>94</v>
      </c>
      <c r="D121" s="15">
        <f t="shared" si="7"/>
        <v>68.62</v>
      </c>
      <c r="E121" s="6"/>
      <c r="F121" s="13" t="s">
        <v>41</v>
      </c>
      <c r="G121" s="14">
        <v>83</v>
      </c>
      <c r="H121" s="15">
        <f t="shared" si="8"/>
        <v>60.589999999999996</v>
      </c>
    </row>
    <row r="122" spans="2:8" ht="12.75">
      <c r="B122" s="13" t="s">
        <v>80</v>
      </c>
      <c r="C122" s="14">
        <v>94</v>
      </c>
      <c r="D122" s="15">
        <f t="shared" si="7"/>
        <v>68.62</v>
      </c>
      <c r="E122" s="6"/>
      <c r="F122" s="37" t="s">
        <v>167</v>
      </c>
      <c r="G122" s="38">
        <v>126</v>
      </c>
      <c r="H122" s="39">
        <f t="shared" si="8"/>
        <v>91.98</v>
      </c>
    </row>
    <row r="123" spans="2:8" ht="12.75">
      <c r="B123" s="13" t="s">
        <v>84</v>
      </c>
      <c r="C123" s="14">
        <v>94</v>
      </c>
      <c r="D123" s="15">
        <f t="shared" si="7"/>
        <v>68.62</v>
      </c>
      <c r="E123" s="6"/>
      <c r="F123" s="13" t="s">
        <v>36</v>
      </c>
      <c r="G123" s="14">
        <v>81</v>
      </c>
      <c r="H123" s="15">
        <f t="shared" si="8"/>
        <v>59.129999999999995</v>
      </c>
    </row>
    <row r="124" spans="2:8" ht="12.75">
      <c r="B124" s="13" t="s">
        <v>86</v>
      </c>
      <c r="C124" s="14">
        <v>95</v>
      </c>
      <c r="D124" s="15">
        <f t="shared" si="7"/>
        <v>69.35</v>
      </c>
      <c r="E124" s="6"/>
      <c r="F124" s="13" t="s">
        <v>6</v>
      </c>
      <c r="G124" s="14">
        <v>79</v>
      </c>
      <c r="H124" s="15">
        <f t="shared" si="8"/>
        <v>57.67</v>
      </c>
    </row>
    <row r="125" spans="2:8" ht="12.75">
      <c r="B125" s="13" t="s">
        <v>88</v>
      </c>
      <c r="C125" s="14">
        <v>96</v>
      </c>
      <c r="D125" s="15">
        <f t="shared" si="7"/>
        <v>70.08</v>
      </c>
      <c r="E125" s="6"/>
      <c r="F125" s="37" t="s">
        <v>18</v>
      </c>
      <c r="G125" s="38">
        <v>128</v>
      </c>
      <c r="H125" s="39">
        <f t="shared" si="8"/>
        <v>93.44</v>
      </c>
    </row>
    <row r="126" spans="2:8" ht="12.75">
      <c r="B126" s="13" t="s">
        <v>90</v>
      </c>
      <c r="C126" s="14">
        <v>96</v>
      </c>
      <c r="D126" s="15">
        <f t="shared" si="7"/>
        <v>70.08</v>
      </c>
      <c r="E126" s="6"/>
      <c r="F126" s="11" t="s">
        <v>149</v>
      </c>
      <c r="G126" s="10">
        <v>68</v>
      </c>
      <c r="H126" s="12">
        <f t="shared" si="8"/>
        <v>49.64</v>
      </c>
    </row>
    <row r="127" spans="2:8" ht="12.75">
      <c r="B127" s="16" t="s">
        <v>92</v>
      </c>
      <c r="C127" s="17">
        <v>97</v>
      </c>
      <c r="D127" s="18">
        <f t="shared" si="7"/>
        <v>70.81</v>
      </c>
      <c r="E127" s="6"/>
      <c r="F127" s="11" t="s">
        <v>153</v>
      </c>
      <c r="G127" s="10">
        <v>69</v>
      </c>
      <c r="H127" s="12">
        <f t="shared" si="8"/>
        <v>50.37</v>
      </c>
    </row>
    <row r="128" spans="2:8" ht="12.75">
      <c r="B128" s="16" t="s">
        <v>94</v>
      </c>
      <c r="C128" s="17">
        <v>97</v>
      </c>
      <c r="D128" s="18">
        <f t="shared" si="7"/>
        <v>70.81</v>
      </c>
      <c r="E128" s="6"/>
      <c r="F128" s="11" t="s">
        <v>137</v>
      </c>
      <c r="G128" s="10">
        <v>65</v>
      </c>
      <c r="H128" s="12">
        <f t="shared" si="8"/>
        <v>47.449999999999996</v>
      </c>
    </row>
    <row r="129" spans="2:8" ht="12.75">
      <c r="B129" s="16" t="s">
        <v>96</v>
      </c>
      <c r="C129" s="17">
        <v>97</v>
      </c>
      <c r="D129" s="18">
        <f t="shared" si="7"/>
        <v>70.81</v>
      </c>
      <c r="E129" s="6"/>
      <c r="F129" s="37" t="s">
        <v>169</v>
      </c>
      <c r="G129" s="38">
        <v>128</v>
      </c>
      <c r="H129" s="39">
        <f t="shared" si="8"/>
        <v>93.44</v>
      </c>
    </row>
    <row r="130" spans="2:8" ht="12.75">
      <c r="B130" s="16" t="s">
        <v>109</v>
      </c>
      <c r="C130" s="17">
        <v>98</v>
      </c>
      <c r="D130" s="18">
        <f t="shared" si="7"/>
        <v>71.53999999999999</v>
      </c>
      <c r="E130" s="6"/>
      <c r="F130" s="37" t="s">
        <v>17</v>
      </c>
      <c r="G130" s="38">
        <v>124</v>
      </c>
      <c r="H130" s="39">
        <f t="shared" si="8"/>
        <v>90.52</v>
      </c>
    </row>
    <row r="131" spans="2:8" ht="12.75">
      <c r="B131" s="16" t="s">
        <v>113</v>
      </c>
      <c r="C131" s="17">
        <v>100</v>
      </c>
      <c r="D131" s="18">
        <f t="shared" si="7"/>
        <v>73</v>
      </c>
      <c r="E131" s="6"/>
      <c r="F131" s="13" t="s">
        <v>70</v>
      </c>
      <c r="G131" s="14">
        <v>92</v>
      </c>
      <c r="H131" s="15">
        <f t="shared" si="8"/>
        <v>67.16</v>
      </c>
    </row>
    <row r="132" spans="2:8" ht="12.75">
      <c r="B132" s="16" t="s">
        <v>111</v>
      </c>
      <c r="C132" s="17">
        <v>100</v>
      </c>
      <c r="D132" s="18">
        <f t="shared" si="7"/>
        <v>73</v>
      </c>
      <c r="E132" s="6"/>
      <c r="F132" s="11" t="s">
        <v>52</v>
      </c>
      <c r="G132" s="10">
        <v>40</v>
      </c>
      <c r="H132" s="12">
        <f t="shared" si="8"/>
        <v>29.2</v>
      </c>
    </row>
    <row r="133" spans="2:8" ht="12.75">
      <c r="B133" s="16" t="s">
        <v>115</v>
      </c>
      <c r="C133" s="17">
        <v>100</v>
      </c>
      <c r="D133" s="18">
        <f t="shared" si="7"/>
        <v>73</v>
      </c>
      <c r="E133" s="6"/>
      <c r="F133" s="13" t="s">
        <v>16</v>
      </c>
      <c r="G133" s="14">
        <v>89</v>
      </c>
      <c r="H133" s="15">
        <f t="shared" si="8"/>
        <v>64.97</v>
      </c>
    </row>
    <row r="134" spans="2:8" ht="12.75">
      <c r="B134" s="16" t="s">
        <v>117</v>
      </c>
      <c r="C134" s="17">
        <v>101</v>
      </c>
      <c r="D134" s="18">
        <f t="shared" si="7"/>
        <v>73.73</v>
      </c>
      <c r="E134" s="6"/>
      <c r="F134" s="11" t="s">
        <v>72</v>
      </c>
      <c r="G134" s="10">
        <v>48</v>
      </c>
      <c r="H134" s="12">
        <f t="shared" si="8"/>
        <v>35.04</v>
      </c>
    </row>
    <row r="135" spans="2:8" ht="12.75">
      <c r="B135" s="16" t="s">
        <v>118</v>
      </c>
      <c r="C135" s="17">
        <v>101</v>
      </c>
      <c r="D135" s="18">
        <f t="shared" si="7"/>
        <v>73.73</v>
      </c>
      <c r="E135" s="6"/>
      <c r="F135" s="13" t="s">
        <v>84</v>
      </c>
      <c r="G135" s="14">
        <v>94</v>
      </c>
      <c r="H135" s="15">
        <f t="shared" si="8"/>
        <v>68.62</v>
      </c>
    </row>
    <row r="136" spans="2:8" ht="12.75">
      <c r="B136" s="16" t="s">
        <v>120</v>
      </c>
      <c r="C136" s="17">
        <v>102</v>
      </c>
      <c r="D136" s="18">
        <f t="shared" si="7"/>
        <v>74.46</v>
      </c>
      <c r="E136" s="6"/>
      <c r="F136" s="11" t="s">
        <v>85</v>
      </c>
      <c r="G136" s="10">
        <v>53</v>
      </c>
      <c r="H136" s="12">
        <f t="shared" si="8"/>
        <v>38.69</v>
      </c>
    </row>
    <row r="137" spans="2:8" ht="12.75">
      <c r="B137" s="16" t="s">
        <v>134</v>
      </c>
      <c r="C137" s="17">
        <v>103</v>
      </c>
      <c r="D137" s="18">
        <f t="shared" si="7"/>
        <v>75.19</v>
      </c>
      <c r="E137" s="6"/>
      <c r="F137" s="13" t="s">
        <v>85</v>
      </c>
      <c r="G137" s="14">
        <v>78</v>
      </c>
      <c r="H137" s="15">
        <f t="shared" si="8"/>
        <v>56.94</v>
      </c>
    </row>
    <row r="138" spans="2:8" ht="12.75">
      <c r="B138" s="16" t="s">
        <v>138</v>
      </c>
      <c r="C138" s="17">
        <v>104</v>
      </c>
      <c r="D138" s="18">
        <f t="shared" si="7"/>
        <v>75.92</v>
      </c>
      <c r="E138" s="6"/>
      <c r="F138" s="11" t="s">
        <v>97</v>
      </c>
      <c r="G138" s="10">
        <v>58</v>
      </c>
      <c r="H138" s="12">
        <f t="shared" si="8"/>
        <v>42.339999999999996</v>
      </c>
    </row>
    <row r="139" spans="2:8" ht="12.75">
      <c r="B139" s="16" t="s">
        <v>136</v>
      </c>
      <c r="C139" s="17">
        <v>104</v>
      </c>
      <c r="D139" s="18">
        <f t="shared" si="7"/>
        <v>75.92</v>
      </c>
      <c r="E139" s="6"/>
      <c r="F139" s="11" t="s">
        <v>9</v>
      </c>
      <c r="G139" s="10">
        <v>38</v>
      </c>
      <c r="H139" s="12">
        <f t="shared" si="8"/>
        <v>27.74</v>
      </c>
    </row>
    <row r="140" spans="2:8" ht="12.75">
      <c r="B140" s="16" t="s">
        <v>140</v>
      </c>
      <c r="C140" s="17">
        <v>104</v>
      </c>
      <c r="D140" s="18">
        <f t="shared" si="7"/>
        <v>75.92</v>
      </c>
      <c r="E140" s="6"/>
      <c r="F140" s="13" t="s">
        <v>172</v>
      </c>
      <c r="G140" s="14">
        <v>77</v>
      </c>
      <c r="H140" s="15">
        <f t="shared" si="8"/>
        <v>56.21</v>
      </c>
    </row>
    <row r="141" spans="2:8" ht="12.75">
      <c r="B141" s="16" t="s">
        <v>142</v>
      </c>
      <c r="C141" s="17">
        <v>105</v>
      </c>
      <c r="D141" s="18">
        <f t="shared" si="7"/>
        <v>76.64999999999999</v>
      </c>
      <c r="E141" s="6"/>
      <c r="F141" s="11" t="s">
        <v>145</v>
      </c>
      <c r="G141" s="10">
        <v>66</v>
      </c>
      <c r="H141" s="12">
        <f t="shared" si="8"/>
        <v>48.18</v>
      </c>
    </row>
    <row r="142" spans="2:8" ht="12.75">
      <c r="B142" s="16" t="s">
        <v>144</v>
      </c>
      <c r="C142" s="17">
        <v>106</v>
      </c>
      <c r="D142" s="18">
        <f t="shared" si="7"/>
        <v>77.38</v>
      </c>
      <c r="E142" s="6"/>
      <c r="F142" s="13" t="s">
        <v>165</v>
      </c>
      <c r="G142" s="14">
        <v>74</v>
      </c>
      <c r="H142" s="15">
        <f t="shared" si="8"/>
        <v>54.019999999999996</v>
      </c>
    </row>
    <row r="143" spans="2:8" ht="12.75">
      <c r="B143" s="16" t="s">
        <v>146</v>
      </c>
      <c r="C143" s="17">
        <v>107</v>
      </c>
      <c r="D143" s="18">
        <f t="shared" si="7"/>
        <v>78.11</v>
      </c>
      <c r="E143" s="6"/>
      <c r="F143" s="13" t="s">
        <v>25</v>
      </c>
      <c r="G143" s="14">
        <v>79</v>
      </c>
      <c r="H143" s="15">
        <f t="shared" si="8"/>
        <v>57.67</v>
      </c>
    </row>
    <row r="144" spans="2:8" ht="12.75">
      <c r="B144" s="16" t="s">
        <v>148</v>
      </c>
      <c r="C144" s="17">
        <v>107</v>
      </c>
      <c r="D144" s="18">
        <f t="shared" si="7"/>
        <v>78.11</v>
      </c>
      <c r="E144" s="6"/>
      <c r="F144" s="11" t="s">
        <v>83</v>
      </c>
      <c r="G144" s="10">
        <v>53</v>
      </c>
      <c r="H144" s="12">
        <f t="shared" si="8"/>
        <v>38.69</v>
      </c>
    </row>
    <row r="145" spans="2:8" ht="12.75">
      <c r="B145" s="16" t="s">
        <v>150</v>
      </c>
      <c r="C145" s="17">
        <v>109</v>
      </c>
      <c r="D145" s="18">
        <f t="shared" si="7"/>
        <v>79.57</v>
      </c>
      <c r="E145" s="6"/>
      <c r="F145" s="11" t="s">
        <v>155</v>
      </c>
      <c r="G145" s="10">
        <v>69</v>
      </c>
      <c r="H145" s="12">
        <f t="shared" si="8"/>
        <v>50.37</v>
      </c>
    </row>
    <row r="146" spans="2:8" ht="12.75">
      <c r="B146" s="16" t="s">
        <v>154</v>
      </c>
      <c r="C146" s="17">
        <v>110</v>
      </c>
      <c r="D146" s="18">
        <f t="shared" si="7"/>
        <v>80.3</v>
      </c>
      <c r="E146" s="6"/>
      <c r="F146" s="37" t="s">
        <v>2</v>
      </c>
      <c r="G146" s="38">
        <v>146</v>
      </c>
      <c r="H146" s="39">
        <f>G146*0.73</f>
        <v>106.58</v>
      </c>
    </row>
    <row r="147" spans="2:8" ht="12.75">
      <c r="B147" s="16" t="s">
        <v>152</v>
      </c>
      <c r="C147" s="17">
        <v>110</v>
      </c>
      <c r="D147" s="18">
        <f t="shared" si="7"/>
        <v>80.3</v>
      </c>
      <c r="E147" s="6"/>
      <c r="F147" s="13" t="s">
        <v>71</v>
      </c>
      <c r="G147" s="14">
        <v>93</v>
      </c>
      <c r="H147" s="15">
        <f>G147*0.73</f>
        <v>67.89</v>
      </c>
    </row>
    <row r="148" spans="2:8" ht="12.75">
      <c r="B148" s="16" t="s">
        <v>156</v>
      </c>
      <c r="C148" s="17">
        <v>113</v>
      </c>
      <c r="D148" s="18">
        <f t="shared" si="7"/>
        <v>82.49</v>
      </c>
      <c r="E148" s="6"/>
      <c r="F148" s="13" t="s">
        <v>170</v>
      </c>
      <c r="G148" s="14">
        <v>77</v>
      </c>
      <c r="H148" s="15">
        <f>G148*0.73</f>
        <v>56.21</v>
      </c>
    </row>
    <row r="149" spans="2:8" ht="12.75">
      <c r="B149" s="16" t="s">
        <v>158</v>
      </c>
      <c r="C149" s="17">
        <v>116</v>
      </c>
      <c r="D149" s="18">
        <f t="shared" si="7"/>
        <v>84.67999999999999</v>
      </c>
      <c r="E149" s="6"/>
      <c r="F149" s="13" t="s">
        <v>161</v>
      </c>
      <c r="G149" s="14">
        <v>71</v>
      </c>
      <c r="H149" s="15">
        <f>G149*0.73</f>
        <v>51.83</v>
      </c>
    </row>
    <row r="150" spans="2:8" ht="12.75">
      <c r="B150" s="16" t="s">
        <v>159</v>
      </c>
      <c r="C150" s="17">
        <v>117</v>
      </c>
      <c r="D150" s="18">
        <f t="shared" si="7"/>
        <v>85.41</v>
      </c>
      <c r="E150" s="6"/>
      <c r="F150" s="32" t="s">
        <v>125</v>
      </c>
      <c r="G150" s="33">
        <v>10.958904109589042</v>
      </c>
      <c r="H150" s="34">
        <v>8</v>
      </c>
    </row>
    <row r="151" spans="2:8" ht="12.75">
      <c r="B151" s="16" t="s">
        <v>160</v>
      </c>
      <c r="C151" s="17">
        <v>119</v>
      </c>
      <c r="D151" s="18">
        <f aca="true" t="shared" si="9" ref="D151:D163">C151*0.73</f>
        <v>86.87</v>
      </c>
      <c r="E151" s="6"/>
      <c r="F151" s="11" t="s">
        <v>143</v>
      </c>
      <c r="G151" s="10">
        <v>66</v>
      </c>
      <c r="H151" s="12">
        <f>G151*0.73</f>
        <v>48.18</v>
      </c>
    </row>
    <row r="152" spans="2:8" ht="12.75">
      <c r="B152" s="16" t="s">
        <v>162</v>
      </c>
      <c r="C152" s="17">
        <v>121</v>
      </c>
      <c r="D152" s="18">
        <f t="shared" si="9"/>
        <v>88.33</v>
      </c>
      <c r="E152" s="6"/>
      <c r="F152" s="13" t="s">
        <v>64</v>
      </c>
      <c r="G152" s="14">
        <v>91</v>
      </c>
      <c r="H152" s="15">
        <f>G152*0.73</f>
        <v>66.42999999999999</v>
      </c>
    </row>
    <row r="153" spans="2:8" ht="12.75">
      <c r="B153" s="37" t="s">
        <v>164</v>
      </c>
      <c r="C153" s="38">
        <v>124</v>
      </c>
      <c r="D153" s="39">
        <f t="shared" si="9"/>
        <v>90.52</v>
      </c>
      <c r="E153" s="6"/>
      <c r="F153" s="13" t="s">
        <v>33</v>
      </c>
      <c r="G153" s="14">
        <v>80</v>
      </c>
      <c r="H153" s="15">
        <f>G153*0.73</f>
        <v>58.4</v>
      </c>
    </row>
    <row r="154" spans="2:8" ht="12.75">
      <c r="B154" s="37" t="s">
        <v>17</v>
      </c>
      <c r="C154" s="38">
        <v>124</v>
      </c>
      <c r="D154" s="39">
        <f t="shared" si="9"/>
        <v>90.52</v>
      </c>
      <c r="E154" s="6"/>
      <c r="F154" s="32" t="s">
        <v>127</v>
      </c>
      <c r="G154" s="33">
        <v>10.958904109589042</v>
      </c>
      <c r="H154" s="34">
        <v>7</v>
      </c>
    </row>
    <row r="155" spans="2:8" ht="12.75">
      <c r="B155" s="37" t="s">
        <v>167</v>
      </c>
      <c r="C155" s="38">
        <v>126</v>
      </c>
      <c r="D155" s="39">
        <f t="shared" si="9"/>
        <v>91.98</v>
      </c>
      <c r="E155" s="6"/>
      <c r="F155" s="11" t="s">
        <v>77</v>
      </c>
      <c r="G155" s="10">
        <v>50</v>
      </c>
      <c r="H155" s="12">
        <f aca="true" t="shared" si="10" ref="H155:H163">G155*0.73</f>
        <v>36.5</v>
      </c>
    </row>
    <row r="156" spans="2:8" ht="12.75">
      <c r="B156" s="37" t="s">
        <v>18</v>
      </c>
      <c r="C156" s="38">
        <v>128</v>
      </c>
      <c r="D156" s="39">
        <f t="shared" si="9"/>
        <v>93.44</v>
      </c>
      <c r="E156" s="6"/>
      <c r="F156" s="16" t="s">
        <v>152</v>
      </c>
      <c r="G156" s="17">
        <v>110</v>
      </c>
      <c r="H156" s="18">
        <f t="shared" si="10"/>
        <v>80.3</v>
      </c>
    </row>
    <row r="157" spans="2:8" ht="12.75">
      <c r="B157" s="37" t="s">
        <v>169</v>
      </c>
      <c r="C157" s="38">
        <v>128</v>
      </c>
      <c r="D157" s="39">
        <f t="shared" si="9"/>
        <v>93.44</v>
      </c>
      <c r="E157" s="6"/>
      <c r="F157" s="11" t="s">
        <v>10</v>
      </c>
      <c r="G157" s="10">
        <v>47</v>
      </c>
      <c r="H157" s="12">
        <f t="shared" si="10"/>
        <v>34.31</v>
      </c>
    </row>
    <row r="158" spans="2:8" ht="12.75">
      <c r="B158" s="37" t="s">
        <v>20</v>
      </c>
      <c r="C158" s="38">
        <v>129</v>
      </c>
      <c r="D158" s="39">
        <f t="shared" si="9"/>
        <v>94.17</v>
      </c>
      <c r="E158" s="6"/>
      <c r="F158" s="11" t="s">
        <v>7</v>
      </c>
      <c r="G158" s="10">
        <v>20</v>
      </c>
      <c r="H158" s="12">
        <f t="shared" si="10"/>
        <v>14.6</v>
      </c>
    </row>
    <row r="159" spans="2:8" ht="12.75">
      <c r="B159" s="37" t="s">
        <v>173</v>
      </c>
      <c r="C159" s="38">
        <v>137</v>
      </c>
      <c r="D159" s="39">
        <f t="shared" si="9"/>
        <v>100.00999999999999</v>
      </c>
      <c r="E159" s="6"/>
      <c r="F159" s="11" t="s">
        <v>79</v>
      </c>
      <c r="G159" s="10">
        <v>51</v>
      </c>
      <c r="H159" s="12">
        <f t="shared" si="10"/>
        <v>37.23</v>
      </c>
    </row>
    <row r="160" spans="2:8" ht="12.75">
      <c r="B160" s="37" t="s">
        <v>0</v>
      </c>
      <c r="C160" s="38">
        <v>137</v>
      </c>
      <c r="D160" s="39">
        <f t="shared" si="9"/>
        <v>100.00999999999999</v>
      </c>
      <c r="E160" s="6"/>
      <c r="F160" s="16" t="s">
        <v>148</v>
      </c>
      <c r="G160" s="17">
        <v>107</v>
      </c>
      <c r="H160" s="18">
        <f t="shared" si="10"/>
        <v>78.11</v>
      </c>
    </row>
    <row r="161" spans="2:8" ht="12.75">
      <c r="B161" s="37" t="s">
        <v>2</v>
      </c>
      <c r="C161" s="38">
        <v>146</v>
      </c>
      <c r="D161" s="39">
        <f t="shared" si="9"/>
        <v>106.58</v>
      </c>
      <c r="E161" s="6"/>
      <c r="F161" s="11" t="s">
        <v>15</v>
      </c>
      <c r="G161" s="10">
        <v>63</v>
      </c>
      <c r="H161" s="12">
        <f t="shared" si="10"/>
        <v>45.99</v>
      </c>
    </row>
    <row r="162" spans="2:8" ht="12.75">
      <c r="B162" s="37" t="s">
        <v>4</v>
      </c>
      <c r="C162" s="38">
        <v>150</v>
      </c>
      <c r="D162" s="39">
        <f t="shared" si="9"/>
        <v>109.5</v>
      </c>
      <c r="E162" s="6"/>
      <c r="F162" s="13" t="s">
        <v>46</v>
      </c>
      <c r="G162" s="14">
        <v>86</v>
      </c>
      <c r="H162" s="15">
        <f t="shared" si="10"/>
        <v>62.78</v>
      </c>
    </row>
    <row r="163" spans="2:8" ht="13.5" thickBot="1">
      <c r="B163" s="40" t="s">
        <v>5</v>
      </c>
      <c r="C163" s="41">
        <v>164</v>
      </c>
      <c r="D163" s="42">
        <f t="shared" si="9"/>
        <v>119.72</v>
      </c>
      <c r="E163" s="6"/>
      <c r="F163" s="40" t="s">
        <v>5</v>
      </c>
      <c r="G163" s="41">
        <v>164</v>
      </c>
      <c r="H163" s="42">
        <f t="shared" si="10"/>
        <v>119.72</v>
      </c>
    </row>
    <row r="164" spans="4:8" ht="13.5" thickTop="1">
      <c r="D164" s="2"/>
      <c r="E164" s="2"/>
      <c r="H164" s="2"/>
    </row>
  </sheetData>
  <printOptions/>
  <pageMargins left="0.7874015748031497" right="0.7874015748031497" top="0.8661417322834646" bottom="0.984251968503937" header="0.5118110236220472" footer="0.5118110236220472"/>
  <pageSetup fitToHeight="0" fitToWidth="1" orientation="portrait" paperSize="9" scale="98"/>
  <headerFooter alignWithMargins="0">
    <oddHeader>&amp;L&amp;C&amp;"Verdana,Fett Kursiv"&amp;14Indice glicemico per alimenti&amp;R</oddHeader>
    <oddFooter>&amp;L&amp;D&amp;C© Peter Forster &amp; Bianca Buser&amp;R&amp;P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2003-10-22T19:30:49Z</cp:lastPrinted>
  <dcterms:created xsi:type="dcterms:W3CDTF">2003-10-06T10:05:23Z</dcterms:created>
  <cp:category/>
  <cp:version/>
  <cp:contentType/>
  <cp:contentStatus/>
</cp:coreProperties>
</file>